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defaultThemeVersion="153222"/>
  <mc:AlternateContent xmlns:mc="http://schemas.openxmlformats.org/markup-compatibility/2006">
    <mc:Choice Requires="x15">
      <x15ac:absPath xmlns:x15ac="http://schemas.microsoft.com/office/spreadsheetml/2010/11/ac" url="\\DS-SERVER\Data\sdilene_data\ZAKÁZKY 2016\16 PROJEKTY 2016\16506 Oprava střechy Zlepšovatelů\Realizace PD\Rozpočet\"/>
    </mc:Choice>
  </mc:AlternateContent>
  <bookViews>
    <workbookView xWindow="0" yWindow="0" windowWidth="19530" windowHeight="78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list'!$G$2</definedName>
    <definedName name="MJ">'Krycí list'!$G$5</definedName>
    <definedName name="Mont">Rekapitulace!$H$19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Položky!$A$1:$G$120</definedName>
    <definedName name="_xlnm.Print_Area" localSheetId="1">Rekapitulace!$A$1:$I$33</definedName>
    <definedName name="PocetMJ">'Krycí list'!$G$6</definedName>
    <definedName name="Poznamka">'Krycí list'!$B$37</definedName>
    <definedName name="Projektant">'Krycí list'!$C$8</definedName>
    <definedName name="PSV">Rekapitulace!$F$19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Rekapitulace!$H$32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19" i="3"/>
  <c r="BD119" i="3"/>
  <c r="BC119" i="3"/>
  <c r="BB119" i="3"/>
  <c r="G119" i="3"/>
  <c r="BA119" i="3" s="1"/>
  <c r="BE118" i="3"/>
  <c r="BD118" i="3"/>
  <c r="BC118" i="3"/>
  <c r="BB118" i="3"/>
  <c r="G118" i="3"/>
  <c r="BA118" i="3" s="1"/>
  <c r="BE117" i="3"/>
  <c r="BD117" i="3"/>
  <c r="BC117" i="3"/>
  <c r="BB117" i="3"/>
  <c r="G117" i="3"/>
  <c r="BA117" i="3" s="1"/>
  <c r="BE116" i="3"/>
  <c r="BD116" i="3"/>
  <c r="BC116" i="3"/>
  <c r="BB116" i="3"/>
  <c r="G116" i="3"/>
  <c r="BA116" i="3" s="1"/>
  <c r="BE115" i="3"/>
  <c r="BE120" i="3" s="1"/>
  <c r="I18" i="2" s="1"/>
  <c r="BD115" i="3"/>
  <c r="BC115" i="3"/>
  <c r="BC120" i="3" s="1"/>
  <c r="G18" i="2" s="1"/>
  <c r="BB115" i="3"/>
  <c r="G115" i="3"/>
  <c r="B18" i="2"/>
  <c r="A18" i="2"/>
  <c r="C120" i="3"/>
  <c r="BE112" i="3"/>
  <c r="BC112" i="3"/>
  <c r="BB112" i="3"/>
  <c r="BB113" i="3" s="1"/>
  <c r="BA112" i="3"/>
  <c r="BA113" i="3" s="1"/>
  <c r="E17" i="2" s="1"/>
  <c r="G112" i="3"/>
  <c r="G113" i="3" s="1"/>
  <c r="F17" i="2"/>
  <c r="B17" i="2"/>
  <c r="A17" i="2"/>
  <c r="BE113" i="3"/>
  <c r="I17" i="2" s="1"/>
  <c r="BC113" i="3"/>
  <c r="G17" i="2" s="1"/>
  <c r="C113" i="3"/>
  <c r="BE108" i="3"/>
  <c r="BD108" i="3"/>
  <c r="BD110" i="3" s="1"/>
  <c r="H16" i="2" s="1"/>
  <c r="BC108" i="3"/>
  <c r="BC110" i="3" s="1"/>
  <c r="G16" i="2" s="1"/>
  <c r="BA108" i="3"/>
  <c r="BA110" i="3" s="1"/>
  <c r="E16" i="2" s="1"/>
  <c r="G108" i="3"/>
  <c r="G110" i="3" s="1"/>
  <c r="B16" i="2"/>
  <c r="A16" i="2"/>
  <c r="BE110" i="3"/>
  <c r="I16" i="2" s="1"/>
  <c r="C110" i="3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C106" i="3" s="1"/>
  <c r="G15" i="2" s="1"/>
  <c r="BA102" i="3"/>
  <c r="G102" i="3"/>
  <c r="BB102" i="3" s="1"/>
  <c r="BE101" i="3"/>
  <c r="BE106" i="3" s="1"/>
  <c r="I15" i="2" s="1"/>
  <c r="BD101" i="3"/>
  <c r="BC101" i="3"/>
  <c r="BA101" i="3"/>
  <c r="BA106" i="3" s="1"/>
  <c r="E15" i="2" s="1"/>
  <c r="G101" i="3"/>
  <c r="B15" i="2"/>
  <c r="A15" i="2"/>
  <c r="C106" i="3"/>
  <c r="BE98" i="3"/>
  <c r="BD98" i="3"/>
  <c r="BC98" i="3"/>
  <c r="BA98" i="3"/>
  <c r="G98" i="3"/>
  <c r="BB98" i="3" s="1"/>
  <c r="BE96" i="3"/>
  <c r="BD96" i="3"/>
  <c r="BC96" i="3"/>
  <c r="BA96" i="3"/>
  <c r="G96" i="3"/>
  <c r="BB96" i="3" s="1"/>
  <c r="BE94" i="3"/>
  <c r="BD94" i="3"/>
  <c r="BC94" i="3"/>
  <c r="BA94" i="3"/>
  <c r="G94" i="3"/>
  <c r="BB94" i="3" s="1"/>
  <c r="BE93" i="3"/>
  <c r="BD93" i="3"/>
  <c r="BC93" i="3"/>
  <c r="BA93" i="3"/>
  <c r="BA99" i="3" s="1"/>
  <c r="E14" i="2" s="1"/>
  <c r="G93" i="3"/>
  <c r="BB93" i="3" s="1"/>
  <c r="BE92" i="3"/>
  <c r="BD92" i="3"/>
  <c r="BC92" i="3"/>
  <c r="BC99" i="3" s="1"/>
  <c r="G14" i="2" s="1"/>
  <c r="BA92" i="3"/>
  <c r="G92" i="3"/>
  <c r="B14" i="2"/>
  <c r="A14" i="2"/>
  <c r="BE99" i="3"/>
  <c r="I14" i="2" s="1"/>
  <c r="C99" i="3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3" i="3"/>
  <c r="BD83" i="3"/>
  <c r="BC83" i="3"/>
  <c r="BA83" i="3"/>
  <c r="G83" i="3"/>
  <c r="BB83" i="3" s="1"/>
  <c r="BE81" i="3"/>
  <c r="BD81" i="3"/>
  <c r="BC81" i="3"/>
  <c r="BA81" i="3"/>
  <c r="G81" i="3"/>
  <c r="BB81" i="3" s="1"/>
  <c r="BE79" i="3"/>
  <c r="BD79" i="3"/>
  <c r="BC79" i="3"/>
  <c r="BA79" i="3"/>
  <c r="G79" i="3"/>
  <c r="BB79" i="3" s="1"/>
  <c r="BE77" i="3"/>
  <c r="BD77" i="3"/>
  <c r="BC77" i="3"/>
  <c r="BA77" i="3"/>
  <c r="G77" i="3"/>
  <c r="BB77" i="3" s="1"/>
  <c r="BE75" i="3"/>
  <c r="BD75" i="3"/>
  <c r="BC75" i="3"/>
  <c r="BA75" i="3"/>
  <c r="G75" i="3"/>
  <c r="BB75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69" i="3"/>
  <c r="BD69" i="3"/>
  <c r="BC69" i="3"/>
  <c r="BC90" i="3" s="1"/>
  <c r="G13" i="2" s="1"/>
  <c r="BA69" i="3"/>
  <c r="G69" i="3"/>
  <c r="BB69" i="3" s="1"/>
  <c r="BE67" i="3"/>
  <c r="BD67" i="3"/>
  <c r="BC67" i="3"/>
  <c r="BA67" i="3"/>
  <c r="G67" i="3"/>
  <c r="BB67" i="3" s="1"/>
  <c r="BE65" i="3"/>
  <c r="BD65" i="3"/>
  <c r="BC65" i="3"/>
  <c r="BA65" i="3"/>
  <c r="G65" i="3"/>
  <c r="BB65" i="3" s="1"/>
  <c r="BE63" i="3"/>
  <c r="BD63" i="3"/>
  <c r="BC63" i="3"/>
  <c r="BA63" i="3"/>
  <c r="G63" i="3"/>
  <c r="BB63" i="3" s="1"/>
  <c r="BE61" i="3"/>
  <c r="BD61" i="3"/>
  <c r="BC61" i="3"/>
  <c r="BA61" i="3"/>
  <c r="G61" i="3"/>
  <c r="BB61" i="3" s="1"/>
  <c r="BE59" i="3"/>
  <c r="BE90" i="3" s="1"/>
  <c r="I13" i="2" s="1"/>
  <c r="BD59" i="3"/>
  <c r="BD90" i="3" s="1"/>
  <c r="H13" i="2" s="1"/>
  <c r="BC59" i="3"/>
  <c r="BA59" i="3"/>
  <c r="G59" i="3"/>
  <c r="B13" i="2"/>
  <c r="A13" i="2"/>
  <c r="BA90" i="3"/>
  <c r="E13" i="2" s="1"/>
  <c r="C90" i="3"/>
  <c r="BE56" i="3"/>
  <c r="BD56" i="3"/>
  <c r="BC56" i="3"/>
  <c r="BA56" i="3"/>
  <c r="G56" i="3"/>
  <c r="BB56" i="3" s="1"/>
  <c r="BE54" i="3"/>
  <c r="BD54" i="3"/>
  <c r="BC54" i="3"/>
  <c r="BA54" i="3"/>
  <c r="G54" i="3"/>
  <c r="BB54" i="3" s="1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5" i="3"/>
  <c r="BD45" i="3"/>
  <c r="BC45" i="3"/>
  <c r="BA45" i="3"/>
  <c r="G45" i="3"/>
  <c r="BB45" i="3" s="1"/>
  <c r="BE43" i="3"/>
  <c r="BD43" i="3"/>
  <c r="BC43" i="3"/>
  <c r="BA43" i="3"/>
  <c r="G43" i="3"/>
  <c r="BB43" i="3" s="1"/>
  <c r="BE41" i="3"/>
  <c r="BD41" i="3"/>
  <c r="BC41" i="3"/>
  <c r="BA41" i="3"/>
  <c r="G41" i="3"/>
  <c r="BB41" i="3" s="1"/>
  <c r="BE38" i="3"/>
  <c r="BD38" i="3"/>
  <c r="BC38" i="3"/>
  <c r="BA38" i="3"/>
  <c r="G38" i="3"/>
  <c r="BB38" i="3" s="1"/>
  <c r="BE36" i="3"/>
  <c r="BD36" i="3"/>
  <c r="BC36" i="3"/>
  <c r="BA36" i="3"/>
  <c r="BA57" i="3" s="1"/>
  <c r="E12" i="2" s="1"/>
  <c r="G36" i="3"/>
  <c r="BB36" i="3" s="1"/>
  <c r="BE34" i="3"/>
  <c r="BD34" i="3"/>
  <c r="BC34" i="3"/>
  <c r="BC57" i="3" s="1"/>
  <c r="G12" i="2" s="1"/>
  <c r="BA34" i="3"/>
  <c r="G34" i="3"/>
  <c r="B12" i="2"/>
  <c r="A12" i="2"/>
  <c r="BE57" i="3"/>
  <c r="I12" i="2" s="1"/>
  <c r="C57" i="3"/>
  <c r="BE31" i="3"/>
  <c r="BD31" i="3"/>
  <c r="BC31" i="3"/>
  <c r="BA31" i="3"/>
  <c r="G31" i="3"/>
  <c r="BB31" i="3" s="1"/>
  <c r="BE29" i="3"/>
  <c r="BD29" i="3"/>
  <c r="BC29" i="3"/>
  <c r="BA29" i="3"/>
  <c r="G29" i="3"/>
  <c r="BB29" i="3" s="1"/>
  <c r="BE27" i="3"/>
  <c r="BD27" i="3"/>
  <c r="BC27" i="3"/>
  <c r="BC32" i="3" s="1"/>
  <c r="G11" i="2" s="1"/>
  <c r="BA27" i="3"/>
  <c r="G27" i="3"/>
  <c r="B11" i="2"/>
  <c r="A11" i="2"/>
  <c r="BE32" i="3"/>
  <c r="I11" i="2" s="1"/>
  <c r="BA32" i="3"/>
  <c r="E11" i="2" s="1"/>
  <c r="C32" i="3"/>
  <c r="BE24" i="3"/>
  <c r="BD24" i="3"/>
  <c r="BD25" i="3" s="1"/>
  <c r="BC24" i="3"/>
  <c r="BC25" i="3" s="1"/>
  <c r="G10" i="2" s="1"/>
  <c r="BB24" i="3"/>
  <c r="BB25" i="3" s="1"/>
  <c r="F10" i="2" s="1"/>
  <c r="G24" i="3"/>
  <c r="H10" i="2"/>
  <c r="B10" i="2"/>
  <c r="A10" i="2"/>
  <c r="BE25" i="3"/>
  <c r="I10" i="2" s="1"/>
  <c r="C25" i="3"/>
  <c r="BE19" i="3"/>
  <c r="BD19" i="3"/>
  <c r="BD22" i="3" s="1"/>
  <c r="H9" i="2" s="1"/>
  <c r="BC19" i="3"/>
  <c r="BB19" i="3"/>
  <c r="BB22" i="3" s="1"/>
  <c r="F9" i="2" s="1"/>
  <c r="G19" i="3"/>
  <c r="B9" i="2"/>
  <c r="A9" i="2"/>
  <c r="BE22" i="3"/>
  <c r="I9" i="2" s="1"/>
  <c r="BC22" i="3"/>
  <c r="G9" i="2" s="1"/>
  <c r="C22" i="3"/>
  <c r="BE15" i="3"/>
  <c r="BE17" i="3" s="1"/>
  <c r="I8" i="2" s="1"/>
  <c r="BD15" i="3"/>
  <c r="BD17" i="3" s="1"/>
  <c r="BC15" i="3"/>
  <c r="BB15" i="3"/>
  <c r="BB17" i="3" s="1"/>
  <c r="F8" i="2" s="1"/>
  <c r="G15" i="3"/>
  <c r="H8" i="2"/>
  <c r="B8" i="2"/>
  <c r="A8" i="2"/>
  <c r="BC17" i="3"/>
  <c r="G8" i="2" s="1"/>
  <c r="C17" i="3"/>
  <c r="BE12" i="3"/>
  <c r="BD12" i="3"/>
  <c r="BC12" i="3"/>
  <c r="BB12" i="3"/>
  <c r="G12" i="3"/>
  <c r="BA12" i="3" s="1"/>
  <c r="BE11" i="3"/>
  <c r="BD11" i="3"/>
  <c r="BC11" i="3"/>
  <c r="BB11" i="3"/>
  <c r="BA11" i="3"/>
  <c r="G11" i="3"/>
  <c r="BE10" i="3"/>
  <c r="BD10" i="3"/>
  <c r="BD13" i="3" s="1"/>
  <c r="H7" i="2" s="1"/>
  <c r="BC10" i="3"/>
  <c r="BB10" i="3"/>
  <c r="BA10" i="3"/>
  <c r="G10" i="3"/>
  <c r="BE8" i="3"/>
  <c r="BD8" i="3"/>
  <c r="BC8" i="3"/>
  <c r="BB8" i="3"/>
  <c r="BB13" i="3" s="1"/>
  <c r="F7" i="2" s="1"/>
  <c r="G8" i="3"/>
  <c r="BA8" i="3" s="1"/>
  <c r="BA13" i="3" s="1"/>
  <c r="E7" i="2" s="1"/>
  <c r="B7" i="2"/>
  <c r="A7" i="2"/>
  <c r="C1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90" i="3" l="1"/>
  <c r="BD32" i="3"/>
  <c r="H11" i="2" s="1"/>
  <c r="G13" i="3"/>
  <c r="G106" i="3"/>
  <c r="BE13" i="3"/>
  <c r="I7" i="2" s="1"/>
  <c r="I19" i="2" s="1"/>
  <c r="C21" i="1" s="1"/>
  <c r="G57" i="3"/>
  <c r="G99" i="3"/>
  <c r="BC13" i="3"/>
  <c r="G7" i="2" s="1"/>
  <c r="G19" i="2" s="1"/>
  <c r="C18" i="1" s="1"/>
  <c r="BD106" i="3"/>
  <c r="H15" i="2" s="1"/>
  <c r="G32" i="3"/>
  <c r="BD57" i="3"/>
  <c r="H12" i="2" s="1"/>
  <c r="BD99" i="3"/>
  <c r="H14" i="2" s="1"/>
  <c r="BA19" i="3"/>
  <c r="BA22" i="3" s="1"/>
  <c r="E9" i="2" s="1"/>
  <c r="G22" i="3"/>
  <c r="BB27" i="3"/>
  <c r="BB32" i="3" s="1"/>
  <c r="F11" i="2" s="1"/>
  <c r="BB92" i="3"/>
  <c r="BB99" i="3" s="1"/>
  <c r="F14" i="2" s="1"/>
  <c r="BB101" i="3"/>
  <c r="BB106" i="3" s="1"/>
  <c r="F15" i="2" s="1"/>
  <c r="BB108" i="3"/>
  <c r="BB110" i="3" s="1"/>
  <c r="F16" i="2" s="1"/>
  <c r="BD112" i="3"/>
  <c r="BD113" i="3" s="1"/>
  <c r="H17" i="2" s="1"/>
  <c r="BA115" i="3"/>
  <c r="BA120" i="3" s="1"/>
  <c r="E18" i="2" s="1"/>
  <c r="G120" i="3"/>
  <c r="BB34" i="3"/>
  <c r="BB57" i="3" s="1"/>
  <c r="F12" i="2" s="1"/>
  <c r="BB59" i="3"/>
  <c r="BB90" i="3" s="1"/>
  <c r="F13" i="2" s="1"/>
  <c r="BA15" i="3"/>
  <c r="BA17" i="3" s="1"/>
  <c r="E8" i="2" s="1"/>
  <c r="E19" i="2" s="1"/>
  <c r="G17" i="3"/>
  <c r="BA24" i="3"/>
  <c r="BA25" i="3" s="1"/>
  <c r="E10" i="2" s="1"/>
  <c r="G25" i="3"/>
  <c r="BB120" i="3"/>
  <c r="F18" i="2" s="1"/>
  <c r="BD120" i="3"/>
  <c r="H18" i="2" s="1"/>
  <c r="F19" i="2" l="1"/>
  <c r="C16" i="1" s="1"/>
  <c r="H19" i="2"/>
  <c r="C17" i="1" s="1"/>
  <c r="G31" i="2"/>
  <c r="I31" i="2" s="1"/>
  <c r="G30" i="2"/>
  <c r="I30" i="2" s="1"/>
  <c r="G21" i="1" s="1"/>
  <c r="G29" i="2"/>
  <c r="I29" i="2" s="1"/>
  <c r="G20" i="1" s="1"/>
  <c r="G28" i="2"/>
  <c r="I28" i="2" s="1"/>
  <c r="G19" i="1" s="1"/>
  <c r="G27" i="2"/>
  <c r="I27" i="2" s="1"/>
  <c r="G18" i="1" s="1"/>
  <c r="G26" i="2"/>
  <c r="I26" i="2" s="1"/>
  <c r="G17" i="1" s="1"/>
  <c r="G25" i="2"/>
  <c r="I25" i="2" s="1"/>
  <c r="G16" i="1" s="1"/>
  <c r="G24" i="2"/>
  <c r="I24" i="2" s="1"/>
  <c r="C15" i="1"/>
  <c r="C19" i="1" s="1"/>
  <c r="C22" i="1" s="1"/>
  <c r="H32" i="2" l="1"/>
  <c r="G23" i="1" s="1"/>
  <c r="C23" i="1" s="1"/>
  <c r="F30" i="1" s="1"/>
  <c r="G15" i="1"/>
  <c r="F31" i="1" l="1"/>
  <c r="F34" i="1" s="1"/>
  <c r="G22" i="1"/>
</calcChain>
</file>

<file path=xl/sharedStrings.xml><?xml version="1.0" encoding="utf-8"?>
<sst xmlns="http://schemas.openxmlformats.org/spreadsheetml/2006/main" count="396" uniqueCount="258">
  <si>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</si>
  <si>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</si>
  <si>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</si>
  <si>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</si>
  <si>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</si>
  <si>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</si>
  <si>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</si>
  <si>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</si>
  <si>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</si>
  <si>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</si>
  <si>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</si>
  <si>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</si>
  <si>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</si>
  <si>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</si>
  <si>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</si>
  <si>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</si>
  <si>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</si>
  <si>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</si>
  <si>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</si>
  <si>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</si>
  <si>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</si>
  <si>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</si>
  <si>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</si>
  <si>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</si>
  <si>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</si>
  <si>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</si>
  <si>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</si>
  <si>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</si>
  <si>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</si>
  <si>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</si>
  <si>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</si>
  <si>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</si>
  <si>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</si>
  <si>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</si>
  <si>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</si>
  <si>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</si>
  <si>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</si>
  <si>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</si>
  <si>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</si>
  <si>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</si>
  <si>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</si>
  <si>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</si>
  <si>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</si>
  <si>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</si>
  <si>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</si>
  <si>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</si>
  <si>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</si>
  <si>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</si>
  <si>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</si>
  <si>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</si>
  <si>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</si>
  <si>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</si>
  <si>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</si>
  <si>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</si>
  <si>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</si>
  <si>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</si>
  <si>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</si>
  <si>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</si>
  <si>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</si>
  <si>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</si>
  <si>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</si>
  <si>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</si>
  <si>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</si>
  <si>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</si>
  <si>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</si>
  <si>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</si>
  <si>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</si>
  <si>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</si>
  <si>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</si>
  <si>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</si>
  <si>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</si>
  <si>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</si>
  <si>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</si>
  <si>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</si>
  <si>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</si>
  <si>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</si>
  <si>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</si>
  <si>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16506</t>
  </si>
  <si>
    <t>Oprava střechy  a zateplení půdy  BD Zlepšovatelů</t>
  </si>
  <si>
    <t>01</t>
  </si>
  <si>
    <t>BD Zlepšovatelů 6.8.10.12</t>
  </si>
  <si>
    <t>165060101</t>
  </si>
  <si>
    <t>Rozpočet - příloha k projektu</t>
  </si>
  <si>
    <t>94</t>
  </si>
  <si>
    <t>Lešení a stavební výtahy</t>
  </si>
  <si>
    <t>941955003R00</t>
  </si>
  <si>
    <t xml:space="preserve">Lešení lehké pomocné, výška podlahy do 2,5 m </t>
  </si>
  <si>
    <t>m2</t>
  </si>
  <si>
    <t>2,5*2*2</t>
  </si>
  <si>
    <t>946941102RT4</t>
  </si>
  <si>
    <t>Montáž pojízdných Alu věží, 2,5 x 1,45 m pracovní výška 10,3 m</t>
  </si>
  <si>
    <t>sada</t>
  </si>
  <si>
    <t>946941192RT4</t>
  </si>
  <si>
    <t>Nájemné pojízdných Alu věží, 2,5 x 1,45 m pracovní výška 10,3 m</t>
  </si>
  <si>
    <t>den</t>
  </si>
  <si>
    <t>946941802RT4</t>
  </si>
  <si>
    <t>Demontáž pojízdných Alu věží, 2,5 x 1,45 m pracovní výška 10,3 m</t>
  </si>
  <si>
    <t>95</t>
  </si>
  <si>
    <t>Dokončovací konstrukce na pozemních stavbách</t>
  </si>
  <si>
    <t>952901111R1</t>
  </si>
  <si>
    <t xml:space="preserve">Vyčištění půdy </t>
  </si>
  <si>
    <t>hod</t>
  </si>
  <si>
    <t>3*8</t>
  </si>
  <si>
    <t>96</t>
  </si>
  <si>
    <t>Bourání konstrukcí</t>
  </si>
  <si>
    <t>962032631R00</t>
  </si>
  <si>
    <t xml:space="preserve">Bourání zdiva komínového z cihel na MVC </t>
  </si>
  <si>
    <t>m3</t>
  </si>
  <si>
    <t>1*0,5*2,3*8</t>
  </si>
  <si>
    <t>1*0,5*1*8</t>
  </si>
  <si>
    <t>99</t>
  </si>
  <si>
    <t>Staveništní přesun hmot</t>
  </si>
  <si>
    <t>998011003R00</t>
  </si>
  <si>
    <t xml:space="preserve">Přesun hmot pro budovy zděné výšky do 24 m </t>
  </si>
  <si>
    <t>t</t>
  </si>
  <si>
    <t>713</t>
  </si>
  <si>
    <t>Izolace tepelné</t>
  </si>
  <si>
    <t>713111112</t>
  </si>
  <si>
    <t xml:space="preserve">Minerální izolace  300 mm </t>
  </si>
  <si>
    <t>56,7*10,7*0,3*1,1</t>
  </si>
  <si>
    <t>713121121RT1</t>
  </si>
  <si>
    <t>Izolace tepelná podlah na sucho, dvouvrstvá materiál ve specifikaci</t>
  </si>
  <si>
    <t>56,7*10,7</t>
  </si>
  <si>
    <t>998713102R00</t>
  </si>
  <si>
    <t xml:space="preserve">Přesun hmot pro izolace tepelné, výšky do 12 m </t>
  </si>
  <si>
    <t>762</t>
  </si>
  <si>
    <t>Konstrukce tesařské</t>
  </si>
  <si>
    <t>762112110RT2</t>
  </si>
  <si>
    <t>Montáž konstr. podlah z řeziva hraněn. do 120 cm2 včetně dodávky řeziva, hranoly  10/10</t>
  </si>
  <si>
    <t>m</t>
  </si>
  <si>
    <t>57*10+57*10*0,3</t>
  </si>
  <si>
    <t>762332120RT2</t>
  </si>
  <si>
    <t>Montáž vázaných krovů pravidelných do 224 cm2 včetně dodávky řeziva, hranoly</t>
  </si>
  <si>
    <t>7,4</t>
  </si>
  <si>
    <t>762341016U00</t>
  </si>
  <si>
    <t xml:space="preserve">Bed podlah OSB s mezerami 10 mm, tl 22mm </t>
  </si>
  <si>
    <t>55*9</t>
  </si>
  <si>
    <t>-16*1,05*0,49</t>
  </si>
  <si>
    <t>762342202R00</t>
  </si>
  <si>
    <t xml:space="preserve">Montáž laťování střech, vzdálenost latí do 22 cm </t>
  </si>
  <si>
    <t>56,7*6,3*2</t>
  </si>
  <si>
    <t>762342204R00</t>
  </si>
  <si>
    <t xml:space="preserve">Montáž laťování střech, svislé, vzdálenost 100 cm </t>
  </si>
  <si>
    <t>762342811R00</t>
  </si>
  <si>
    <t xml:space="preserve">Demontáž laťování střech, rozteč latí do 22 cm </t>
  </si>
  <si>
    <t>762354803R00</t>
  </si>
  <si>
    <t xml:space="preserve">Demontáž střeš. výlezů, sklon střechy do 45° </t>
  </si>
  <si>
    <t>kus</t>
  </si>
  <si>
    <t>762711820R00</t>
  </si>
  <si>
    <t>Demontáž vázaných konstrukcí hraněných do 224 cm2 Rozsah dle mykologického posudku</t>
  </si>
  <si>
    <t>60510002</t>
  </si>
  <si>
    <t xml:space="preserve">Lať střešní profil SM/BO 40/60 mm  dl = 3 - 5 m </t>
  </si>
  <si>
    <t>6,5*714,42*1,15</t>
  </si>
  <si>
    <t>R POL</t>
  </si>
  <si>
    <t xml:space="preserve">Ochranná větrací mřížka </t>
  </si>
  <si>
    <t>(56,7+10,7)*2</t>
  </si>
  <si>
    <t>R POL2</t>
  </si>
  <si>
    <t>Zakrytí odbouraných komínů OSB deskou tl.25mm vč. kotevních prvků</t>
  </si>
  <si>
    <t>16*1,05*0,49</t>
  </si>
  <si>
    <t>998762103R00</t>
  </si>
  <si>
    <t xml:space="preserve">Přesun hmot pro tesařské konstrukce, výšky do 24 m </t>
  </si>
  <si>
    <t>764</t>
  </si>
  <si>
    <t>Konstrukce klempířské</t>
  </si>
  <si>
    <t>764311831RT1</t>
  </si>
  <si>
    <t>Demontáž krytiny, tabule 2 x 1 m, do 25 m2, do 45° z Pz plechu</t>
  </si>
  <si>
    <t>764321820R00</t>
  </si>
  <si>
    <t xml:space="preserve">Demontáž oplechování říms, rš 500 mm, do 30° </t>
  </si>
  <si>
    <t>764322320R00</t>
  </si>
  <si>
    <t xml:space="preserve">Oplechování okapů Al, tvrdá krytina, rš 330 mm </t>
  </si>
  <si>
    <t>764322830R00</t>
  </si>
  <si>
    <t xml:space="preserve">Demontáž oplechování okapů, TK, rš 400 mm, do 30° </t>
  </si>
  <si>
    <t>764352812R00</t>
  </si>
  <si>
    <t xml:space="preserve">Demontáž žlabů půlkruh. rovných, rš 330 mm,nad 45° </t>
  </si>
  <si>
    <t>764454802R00</t>
  </si>
  <si>
    <t xml:space="preserve">Demontáž odpadních trub kruhových,D 120 mm </t>
  </si>
  <si>
    <t>(8,4+1,4)*8</t>
  </si>
  <si>
    <t>764751133U00</t>
  </si>
  <si>
    <t xml:space="preserve">Popl. koleno troury odpad D 120 </t>
  </si>
  <si>
    <t>764761231U00</t>
  </si>
  <si>
    <t xml:space="preserve">Pz poplast kotlík SOK půlkr žlab 125mm </t>
  </si>
  <si>
    <t>764901041R00</t>
  </si>
  <si>
    <t xml:space="preserve">Pz pop žlab podokapní půlkruhový R,velikost 150 mm </t>
  </si>
  <si>
    <t>764901052R00</t>
  </si>
  <si>
    <t xml:space="preserve">Pz popl. odpadní trouby kruhové SROR, D 120 mm </t>
  </si>
  <si>
    <t>764906310RS1</t>
  </si>
  <si>
    <t>Zastřešení lamelami SRP Click, na dřevo povrchová úprava PE -  Práce</t>
  </si>
  <si>
    <t>764906310RS2</t>
  </si>
  <si>
    <t>Zastřešení lamelami SRP Click, na dřevo povrchová úprava PE Dodávka materiálu</t>
  </si>
  <si>
    <t>56,7*6,3*2*1,15</t>
  </si>
  <si>
    <t>764906312RS1</t>
  </si>
  <si>
    <t>Hřebenáč rovný NP, SRP Click, RŠ 410 mm Povrchová úprava PE</t>
  </si>
  <si>
    <t>46,3+(4*8,3)</t>
  </si>
  <si>
    <t>R pol</t>
  </si>
  <si>
    <t>Dodávka a montáž sněhových zachytávačů dvoutrubkových</t>
  </si>
  <si>
    <t>R pol2</t>
  </si>
  <si>
    <t xml:space="preserve">Záchytný střešní bezpečnostní systém </t>
  </si>
  <si>
    <t>soubor</t>
  </si>
  <si>
    <t>R pol3</t>
  </si>
  <si>
    <t xml:space="preserve">D+M nových hliníkových žeříků k výlezům na střechu </t>
  </si>
  <si>
    <t>R pol4</t>
  </si>
  <si>
    <t>D+M stožár 48/2 - 4000mm vč. systém. kotvících prvků a zpět. montáže antény</t>
  </si>
  <si>
    <t>kompl.</t>
  </si>
  <si>
    <t>R pol5</t>
  </si>
  <si>
    <t>Demontáž antenního stožáru vč. antén (pro zpětné použití)</t>
  </si>
  <si>
    <t>998764102R00</t>
  </si>
  <si>
    <t xml:space="preserve">Přesun hmot pro klempířské konstr., výšky do 12 m </t>
  </si>
  <si>
    <t>765</t>
  </si>
  <si>
    <t>Krytiny tvrdé</t>
  </si>
  <si>
    <t>765322708R00</t>
  </si>
  <si>
    <t>Antenní prostupy střechou K04</t>
  </si>
  <si>
    <t>765322708R1</t>
  </si>
  <si>
    <t>Prostupy střechou K03</t>
  </si>
  <si>
    <t>765901144U00</t>
  </si>
  <si>
    <t xml:space="preserve">Střešní folie  - pokládka </t>
  </si>
  <si>
    <t>765901144U01</t>
  </si>
  <si>
    <t>Střešní folie Kontaktní 130g/m2  Materiál Pojistná hydroizolace pod krytinu profilovanou</t>
  </si>
  <si>
    <t>56,7*6,3*2*1,2</t>
  </si>
  <si>
    <t>998765102R00</t>
  </si>
  <si>
    <t xml:space="preserve">Přesun hmot pro krytiny tvrdé, výšky do 12 m </t>
  </si>
  <si>
    <t>766</t>
  </si>
  <si>
    <t>Konstrukce truhlářské</t>
  </si>
  <si>
    <t>766231111R00</t>
  </si>
  <si>
    <t xml:space="preserve">Montáž stahovacích půdních schodů </t>
  </si>
  <si>
    <t>766671151U00</t>
  </si>
  <si>
    <t xml:space="preserve">Okna stř. kyv+ven pl 45x 73 </t>
  </si>
  <si>
    <t>766671211U00</t>
  </si>
  <si>
    <t>Mtž okna  rovná 45x73cm Střešní výlez</t>
  </si>
  <si>
    <t>Dodávka půdních stahovacích schodů výška podlaží  2500mm</t>
  </si>
  <si>
    <t>998766102R00</t>
  </si>
  <si>
    <t xml:space="preserve">Přesun hmot pro truhlářské konstr., výšky do 12 m </t>
  </si>
  <si>
    <t>783</t>
  </si>
  <si>
    <t>Nátěry</t>
  </si>
  <si>
    <t>783782205R00</t>
  </si>
  <si>
    <t xml:space="preserve">Nátěr tesařských konstrukcí Bochemitem QB 2x </t>
  </si>
  <si>
    <t>(0,14+0,14)*2 *6,3*120+(0,14+0,14)*2*4*8,3+(0,055+0,14)*2*4,3*30+(0,14+0,18)*2*100+(0,12+0,12)*2*135</t>
  </si>
  <si>
    <t>M21</t>
  </si>
  <si>
    <t>Elektromontáže</t>
  </si>
  <si>
    <t>dem + mont. hromosvod vč. revize Střešní část  viz samostatný rozpočet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</si>
  <si>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</si>
  <si>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</si>
  <si>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</si>
  <si>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</si>
  <si>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</si>
  <si>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</si>
  <si>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</si>
  <si>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</si>
  <si>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</si>
  <si>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</si>
  <si>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979990001R00</t>
  </si>
  <si>
    <t>Poplatek za skládku stavební suti Nebezpečný odpad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</si>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</sst>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0" borderId="59" xfId="1" applyNumberFormat="1" applyFont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NumberFormat="1" applyFont="1" applyBorder="1" applyAlignment="1" applyProtection="1">
      <alignment horizontal="right"/>
      <protection locked="0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34" xfId="0" applyFont="1" applyBorder="1" applyProtection="1">
      <protection locked="0"/>
    </xf>
    <xf numFmtId="0" fontId="3" fillId="0" borderId="13" xfId="0" applyFont="1" applyBorder="1" applyProtection="1">
      <protection locked="0"/>
    </xf>
    <xf numFmtId="0" fontId="3" fillId="0" borderId="37" xfId="0" applyFont="1" applyBorder="1" applyProtection="1">
      <protection locked="0"/>
    </xf>
    <xf numFmtId="0" fontId="3" fillId="0" borderId="36" xfId="0" applyFont="1" applyBorder="1" applyProtection="1"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D25" sqref="D25:E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165060101</v>
      </c>
      <c r="D2" s="5" t="str">
        <f>Rekapitulace!G2</f>
        <v>Rozpočet - příloha k projektu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6">
        <f>Projektant</f>
        <v>0</v>
      </c>
      <c r="D9" s="206"/>
      <c r="E9" s="207"/>
      <c r="F9" s="13"/>
      <c r="G9" s="34"/>
      <c r="H9" s="35"/>
    </row>
    <row r="10" spans="1:57" x14ac:dyDescent="0.2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6"/>
      <c r="D11" s="206"/>
      <c r="E11" s="206"/>
      <c r="F11" s="39" t="s">
        <v>16</v>
      </c>
      <c r="G11" s="40">
        <v>16506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Rekapitulace!A24</f>
        <v>Ztížené výrobní podmínky</v>
      </c>
      <c r="E15" s="58"/>
      <c r="F15" s="59"/>
      <c r="G15" s="56">
        <f>Rekapitulace!I24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Rekapitulace!A25</f>
        <v>Oborová přirážka</v>
      </c>
      <c r="E16" s="60"/>
      <c r="F16" s="61"/>
      <c r="G16" s="56">
        <f>Rekapitulace!I25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Rekapitulace!A26</f>
        <v>Přesun stavebních kapacit</v>
      </c>
      <c r="E17" s="60"/>
      <c r="F17" s="61"/>
      <c r="G17" s="56">
        <f>Rekapitulace!I26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Rekapitulace!A27</f>
        <v>Mimostaveništní doprava</v>
      </c>
      <c r="E18" s="60"/>
      <c r="F18" s="61"/>
      <c r="G18" s="56">
        <f>Rekapitulace!I27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Rekapitulace!A28</f>
        <v>Zařízení staveniště</v>
      </c>
      <c r="E19" s="60"/>
      <c r="F19" s="61"/>
      <c r="G19" s="56">
        <f>Rekapitulace!I28</f>
        <v>0</v>
      </c>
    </row>
    <row r="20" spans="1:7" ht="15.95" customHeight="1" x14ac:dyDescent="0.2">
      <c r="A20" s="64"/>
      <c r="B20" s="55"/>
      <c r="C20" s="56"/>
      <c r="D20" s="9" t="str">
        <f>Rekapitulace!A29</f>
        <v>Provoz investora</v>
      </c>
      <c r="E20" s="60"/>
      <c r="F20" s="61"/>
      <c r="G20" s="56">
        <f>Rekapitulace!I29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Rekapitulace!A30</f>
        <v>Kompletační činnost (IČD)</v>
      </c>
      <c r="E21" s="60"/>
      <c r="F21" s="61"/>
      <c r="G21" s="56">
        <f>Rekapitulace!I30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9" t="s">
        <v>33</v>
      </c>
      <c r="B23" s="210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233" t="s">
        <v>38</v>
      </c>
      <c r="E25" s="234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233" t="s">
        <v>39</v>
      </c>
      <c r="E26" s="234"/>
      <c r="F26" s="78" t="s">
        <v>39</v>
      </c>
      <c r="G26" s="79"/>
    </row>
    <row r="27" spans="1:7" x14ac:dyDescent="0.2">
      <c r="A27" s="65"/>
      <c r="B27" s="81"/>
      <c r="C27" s="76"/>
      <c r="D27" s="233"/>
      <c r="E27" s="234"/>
      <c r="F27" s="78"/>
      <c r="G27" s="79"/>
    </row>
    <row r="28" spans="1:7" x14ac:dyDescent="0.2">
      <c r="A28" s="65" t="s">
        <v>40</v>
      </c>
      <c r="B28" s="66"/>
      <c r="C28" s="76"/>
      <c r="D28" s="235" t="s">
        <v>41</v>
      </c>
      <c r="E28" s="236"/>
      <c r="F28" s="82" t="s">
        <v>41</v>
      </c>
      <c r="G28" s="79"/>
    </row>
    <row r="29" spans="1:7" ht="69" customHeight="1" x14ac:dyDescent="0.2">
      <c r="A29" s="65"/>
      <c r="B29" s="66"/>
      <c r="C29" s="83"/>
      <c r="D29" s="237"/>
      <c r="E29" s="238"/>
      <c r="F29" s="66"/>
      <c r="G29" s="79"/>
    </row>
    <row r="30" spans="1:7" x14ac:dyDescent="0.2">
      <c r="A30" s="84" t="s">
        <v>42</v>
      </c>
      <c r="B30" s="85"/>
      <c r="C30" s="86">
        <v>15</v>
      </c>
      <c r="D30" s="85" t="s">
        <v>43</v>
      </c>
      <c r="E30" s="87"/>
      <c r="F30" s="201">
        <f>C23-F32</f>
        <v>0</v>
      </c>
      <c r="G30" s="202"/>
    </row>
    <row r="31" spans="1:7" x14ac:dyDescent="0.2">
      <c r="A31" s="84" t="s">
        <v>44</v>
      </c>
      <c r="B31" s="85"/>
      <c r="C31" s="86">
        <f>SazbaDPH1</f>
        <v>15</v>
      </c>
      <c r="D31" s="85" t="s">
        <v>45</v>
      </c>
      <c r="E31" s="87"/>
      <c r="F31" s="201">
        <f>ROUND(PRODUCT(F30,C31/100),0)</f>
        <v>0</v>
      </c>
      <c r="G31" s="202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201">
        <v>0</v>
      </c>
      <c r="G32" s="202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1"/>
      <c r="F33" s="201">
        <f>ROUND(PRODUCT(F32,C33/100),0)</f>
        <v>0</v>
      </c>
      <c r="G33" s="202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03">
        <f>ROUND(SUM(F30:F33),0)</f>
        <v>0</v>
      </c>
      <c r="G34" s="204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 x14ac:dyDescent="0.2">
      <c r="A38" s="95"/>
      <c r="B38" s="205"/>
      <c r="C38" s="205"/>
      <c r="D38" s="205"/>
      <c r="E38" s="205"/>
      <c r="F38" s="205"/>
      <c r="G38" s="205"/>
      <c r="H38" t="s">
        <v>5</v>
      </c>
    </row>
    <row r="39" spans="1:8" x14ac:dyDescent="0.2">
      <c r="A39" s="95"/>
      <c r="B39" s="205"/>
      <c r="C39" s="205"/>
      <c r="D39" s="205"/>
      <c r="E39" s="205"/>
      <c r="F39" s="205"/>
      <c r="G39" s="205"/>
      <c r="H39" t="s">
        <v>5</v>
      </c>
    </row>
    <row r="40" spans="1:8" x14ac:dyDescent="0.2">
      <c r="A40" s="95"/>
      <c r="B40" s="205"/>
      <c r="C40" s="205"/>
      <c r="D40" s="205"/>
      <c r="E40" s="205"/>
      <c r="F40" s="205"/>
      <c r="G40" s="205"/>
      <c r="H40" t="s">
        <v>5</v>
      </c>
    </row>
    <row r="41" spans="1:8" x14ac:dyDescent="0.2">
      <c r="A41" s="95"/>
      <c r="B41" s="205"/>
      <c r="C41" s="205"/>
      <c r="D41" s="205"/>
      <c r="E41" s="205"/>
      <c r="F41" s="205"/>
      <c r="G41" s="205"/>
      <c r="H41" t="s">
        <v>5</v>
      </c>
    </row>
    <row r="42" spans="1:8" x14ac:dyDescent="0.2">
      <c r="A42" s="95"/>
      <c r="B42" s="205"/>
      <c r="C42" s="205"/>
      <c r="D42" s="205"/>
      <c r="E42" s="205"/>
      <c r="F42" s="205"/>
      <c r="G42" s="205"/>
      <c r="H42" t="s">
        <v>5</v>
      </c>
    </row>
    <row r="43" spans="1:8" x14ac:dyDescent="0.2">
      <c r="A43" s="95"/>
      <c r="B43" s="205"/>
      <c r="C43" s="205"/>
      <c r="D43" s="205"/>
      <c r="E43" s="205"/>
      <c r="F43" s="205"/>
      <c r="G43" s="205"/>
      <c r="H43" t="s">
        <v>5</v>
      </c>
    </row>
    <row r="44" spans="1:8" x14ac:dyDescent="0.2">
      <c r="A44" s="95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 x14ac:dyDescent="0.2">
      <c r="A45" s="95"/>
      <c r="B45" s="205"/>
      <c r="C45" s="205"/>
      <c r="D45" s="205"/>
      <c r="E45" s="205"/>
      <c r="F45" s="205"/>
      <c r="G45" s="205"/>
      <c r="H45" t="s">
        <v>5</v>
      </c>
    </row>
    <row r="46" spans="1:8" x14ac:dyDescent="0.2">
      <c r="B46" s="200"/>
      <c r="C46" s="200"/>
      <c r="D46" s="200"/>
      <c r="E46" s="200"/>
      <c r="F46" s="200"/>
      <c r="G46" s="200"/>
    </row>
    <row r="47" spans="1:8" x14ac:dyDescent="0.2">
      <c r="B47" s="200"/>
      <c r="C47" s="200"/>
      <c r="D47" s="200"/>
      <c r="E47" s="200"/>
      <c r="F47" s="200"/>
      <c r="G47" s="200"/>
    </row>
    <row r="48" spans="1:8" x14ac:dyDescent="0.2">
      <c r="B48" s="200"/>
      <c r="C48" s="200"/>
      <c r="D48" s="200"/>
      <c r="E48" s="200"/>
      <c r="F48" s="200"/>
      <c r="G48" s="200"/>
    </row>
    <row r="49" spans="2:7" x14ac:dyDescent="0.2">
      <c r="B49" s="200"/>
      <c r="C49" s="200"/>
      <c r="D49" s="200"/>
      <c r="E49" s="200"/>
      <c r="F49" s="200"/>
      <c r="G49" s="200"/>
    </row>
    <row r="50" spans="2:7" x14ac:dyDescent="0.2">
      <c r="B50" s="200"/>
      <c r="C50" s="200"/>
      <c r="D50" s="200"/>
      <c r="E50" s="200"/>
      <c r="F50" s="200"/>
      <c r="G50" s="200"/>
    </row>
    <row r="51" spans="2:7" x14ac:dyDescent="0.2">
      <c r="B51" s="200"/>
      <c r="C51" s="200"/>
      <c r="D51" s="200"/>
      <c r="E51" s="200"/>
      <c r="F51" s="200"/>
      <c r="G51" s="200"/>
    </row>
    <row r="52" spans="2:7" x14ac:dyDescent="0.2">
      <c r="B52" s="200"/>
      <c r="C52" s="200"/>
      <c r="D52" s="200"/>
      <c r="E52" s="200"/>
      <c r="F52" s="200"/>
      <c r="G52" s="200"/>
    </row>
    <row r="53" spans="2:7" x14ac:dyDescent="0.2">
      <c r="B53" s="200"/>
      <c r="C53" s="200"/>
      <c r="D53" s="200"/>
      <c r="E53" s="200"/>
      <c r="F53" s="200"/>
      <c r="G53" s="200"/>
    </row>
    <row r="54" spans="2:7" x14ac:dyDescent="0.2">
      <c r="B54" s="200"/>
      <c r="C54" s="200"/>
      <c r="D54" s="200"/>
      <c r="E54" s="200"/>
      <c r="F54" s="200"/>
      <c r="G54" s="200"/>
    </row>
    <row r="55" spans="2:7" x14ac:dyDescent="0.2">
      <c r="B55" s="200"/>
      <c r="C55" s="200"/>
      <c r="D55" s="200"/>
      <c r="E55" s="200"/>
      <c r="F55" s="200"/>
      <c r="G55" s="200"/>
    </row>
  </sheetData>
  <sheetProtection algorithmName="SHA-512" hashValue="bgJmB2xknR+o1eArOmK1sMmxh1gQ4G2A6Qbmmwv7Y2keTgATuO5+mNrXkxMKW9cR1vH76Sh4YOV24jaqEokp7A==" saltValue="XelPln5zGEv24sdXcNzpXw==" spinCount="100000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3"/>
  <sheetViews>
    <sheetView workbookViewId="0">
      <selection activeCell="E24" sqref="E24:F3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1" t="s">
        <v>48</v>
      </c>
      <c r="B1" s="212"/>
      <c r="C1" s="96" t="str">
        <f>CONCATENATE(cislostavby," ",nazevstavby)</f>
        <v>16506 Oprava střechy  a zateplení půdy  BD Zlepšovatelů</v>
      </c>
      <c r="D1" s="97"/>
      <c r="E1" s="98"/>
      <c r="F1" s="97"/>
      <c r="G1" s="99" t="s">
        <v>49</v>
      </c>
      <c r="H1" s="100" t="s">
        <v>81</v>
      </c>
      <c r="I1" s="101"/>
    </row>
    <row r="2" spans="1:9" ht="13.5" thickBot="1" x14ac:dyDescent="0.25">
      <c r="A2" s="213" t="s">
        <v>50</v>
      </c>
      <c r="B2" s="214"/>
      <c r="C2" s="102" t="str">
        <f>CONCATENATE(cisloobjektu," ",nazevobjektu)</f>
        <v>01 BD Zlepšovatelů 6.8.10.12</v>
      </c>
      <c r="D2" s="103"/>
      <c r="E2" s="104"/>
      <c r="F2" s="103"/>
      <c r="G2" s="215" t="s">
        <v>82</v>
      </c>
      <c r="H2" s="216"/>
      <c r="I2" s="217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5" customFormat="1" x14ac:dyDescent="0.2">
      <c r="A7" s="196" t="str">
        <f>Položky!B7</f>
        <v>94</v>
      </c>
      <c r="B7" s="114" t="str">
        <f>Položky!C7</f>
        <v>Lešení a stavební výtahy</v>
      </c>
      <c r="C7" s="66"/>
      <c r="D7" s="115"/>
      <c r="E7" s="197">
        <f>Položky!BA13</f>
        <v>0</v>
      </c>
      <c r="F7" s="198">
        <f>Položky!BB13</f>
        <v>0</v>
      </c>
      <c r="G7" s="198">
        <f>Položky!BC13</f>
        <v>0</v>
      </c>
      <c r="H7" s="198">
        <f>Položky!BD13</f>
        <v>0</v>
      </c>
      <c r="I7" s="199">
        <f>Položky!BE13</f>
        <v>0</v>
      </c>
    </row>
    <row r="8" spans="1:9" s="35" customFormat="1" x14ac:dyDescent="0.2">
      <c r="A8" s="196" t="str">
        <f>Položky!B14</f>
        <v>95</v>
      </c>
      <c r="B8" s="114" t="str">
        <f>Položky!C14</f>
        <v>Dokončovací konstrukce na pozemních stavbách</v>
      </c>
      <c r="C8" s="66"/>
      <c r="D8" s="115"/>
      <c r="E8" s="197">
        <f>Položky!BA17</f>
        <v>0</v>
      </c>
      <c r="F8" s="198">
        <f>Položky!BB17</f>
        <v>0</v>
      </c>
      <c r="G8" s="198">
        <f>Položky!BC17</f>
        <v>0</v>
      </c>
      <c r="H8" s="198">
        <f>Položky!BD17</f>
        <v>0</v>
      </c>
      <c r="I8" s="199">
        <f>Položky!BE17</f>
        <v>0</v>
      </c>
    </row>
    <row r="9" spans="1:9" s="35" customFormat="1" x14ac:dyDescent="0.2">
      <c r="A9" s="196" t="str">
        <f>Položky!B18</f>
        <v>96</v>
      </c>
      <c r="B9" s="114" t="str">
        <f>Položky!C18</f>
        <v>Bourání konstrukcí</v>
      </c>
      <c r="C9" s="66"/>
      <c r="D9" s="115"/>
      <c r="E9" s="197">
        <f>Položky!BA22</f>
        <v>0</v>
      </c>
      <c r="F9" s="198">
        <f>Položky!BB22</f>
        <v>0</v>
      </c>
      <c r="G9" s="198">
        <f>Položky!BC22</f>
        <v>0</v>
      </c>
      <c r="H9" s="198">
        <f>Položky!BD22</f>
        <v>0</v>
      </c>
      <c r="I9" s="199">
        <f>Položky!BE22</f>
        <v>0</v>
      </c>
    </row>
    <row r="10" spans="1:9" s="35" customFormat="1" x14ac:dyDescent="0.2">
      <c r="A10" s="196" t="str">
        <f>Položky!B23</f>
        <v>99</v>
      </c>
      <c r="B10" s="114" t="str">
        <f>Položky!C23</f>
        <v>Staveništní přesun hmot</v>
      </c>
      <c r="C10" s="66"/>
      <c r="D10" s="115"/>
      <c r="E10" s="197">
        <f>Položky!BA25</f>
        <v>0</v>
      </c>
      <c r="F10" s="198">
        <f>Položky!BB25</f>
        <v>0</v>
      </c>
      <c r="G10" s="198">
        <f>Položky!BC25</f>
        <v>0</v>
      </c>
      <c r="H10" s="198">
        <f>Položky!BD25</f>
        <v>0</v>
      </c>
      <c r="I10" s="199">
        <f>Položky!BE25</f>
        <v>0</v>
      </c>
    </row>
    <row r="11" spans="1:9" s="35" customFormat="1" x14ac:dyDescent="0.2">
      <c r="A11" s="196" t="str">
        <f>Položky!B26</f>
        <v>713</v>
      </c>
      <c r="B11" s="114" t="str">
        <f>Položky!C26</f>
        <v>Izolace tepelné</v>
      </c>
      <c r="C11" s="66"/>
      <c r="D11" s="115"/>
      <c r="E11" s="197">
        <f>Položky!BA32</f>
        <v>0</v>
      </c>
      <c r="F11" s="198">
        <f>Položky!BB32</f>
        <v>0</v>
      </c>
      <c r="G11" s="198">
        <f>Položky!BC32</f>
        <v>0</v>
      </c>
      <c r="H11" s="198">
        <f>Položky!BD32</f>
        <v>0</v>
      </c>
      <c r="I11" s="199">
        <f>Položky!BE32</f>
        <v>0</v>
      </c>
    </row>
    <row r="12" spans="1:9" s="35" customFormat="1" x14ac:dyDescent="0.2">
      <c r="A12" s="196" t="str">
        <f>Položky!B33</f>
        <v>762</v>
      </c>
      <c r="B12" s="114" t="str">
        <f>Položky!C33</f>
        <v>Konstrukce tesařské</v>
      </c>
      <c r="C12" s="66"/>
      <c r="D12" s="115"/>
      <c r="E12" s="197">
        <f>Položky!BA57</f>
        <v>0</v>
      </c>
      <c r="F12" s="198">
        <f>Položky!BB57</f>
        <v>0</v>
      </c>
      <c r="G12" s="198">
        <f>Položky!BC57</f>
        <v>0</v>
      </c>
      <c r="H12" s="198">
        <f>Položky!BD57</f>
        <v>0</v>
      </c>
      <c r="I12" s="199">
        <f>Položky!BE57</f>
        <v>0</v>
      </c>
    </row>
    <row r="13" spans="1:9" s="35" customFormat="1" x14ac:dyDescent="0.2">
      <c r="A13" s="196" t="str">
        <f>Položky!B58</f>
        <v>764</v>
      </c>
      <c r="B13" s="114" t="str">
        <f>Položky!C58</f>
        <v>Konstrukce klempířské</v>
      </c>
      <c r="C13" s="66"/>
      <c r="D13" s="115"/>
      <c r="E13" s="197">
        <f>Položky!BA90</f>
        <v>0</v>
      </c>
      <c r="F13" s="198">
        <f>Položky!BB90</f>
        <v>0</v>
      </c>
      <c r="G13" s="198">
        <f>Položky!BC90</f>
        <v>0</v>
      </c>
      <c r="H13" s="198">
        <f>Položky!BD90</f>
        <v>0</v>
      </c>
      <c r="I13" s="199">
        <f>Položky!BE90</f>
        <v>0</v>
      </c>
    </row>
    <row r="14" spans="1:9" s="35" customFormat="1" x14ac:dyDescent="0.2">
      <c r="A14" s="196" t="str">
        <f>Položky!B91</f>
        <v>765</v>
      </c>
      <c r="B14" s="114" t="str">
        <f>Položky!C91</f>
        <v>Krytiny tvrdé</v>
      </c>
      <c r="C14" s="66"/>
      <c r="D14" s="115"/>
      <c r="E14" s="197">
        <f>Položky!BA99</f>
        <v>0</v>
      </c>
      <c r="F14" s="198">
        <f>Položky!BB99</f>
        <v>0</v>
      </c>
      <c r="G14" s="198">
        <f>Položky!BC99</f>
        <v>0</v>
      </c>
      <c r="H14" s="198">
        <f>Položky!BD99</f>
        <v>0</v>
      </c>
      <c r="I14" s="199">
        <f>Položky!BE99</f>
        <v>0</v>
      </c>
    </row>
    <row r="15" spans="1:9" s="35" customFormat="1" x14ac:dyDescent="0.2">
      <c r="A15" s="196" t="str">
        <f>Položky!B100</f>
        <v>766</v>
      </c>
      <c r="B15" s="114" t="str">
        <f>Položky!C100</f>
        <v>Konstrukce truhlářské</v>
      </c>
      <c r="C15" s="66"/>
      <c r="D15" s="115"/>
      <c r="E15" s="197">
        <f>Položky!BA106</f>
        <v>0</v>
      </c>
      <c r="F15" s="198">
        <f>Položky!BB106</f>
        <v>0</v>
      </c>
      <c r="G15" s="198">
        <f>Položky!BC106</f>
        <v>0</v>
      </c>
      <c r="H15" s="198">
        <f>Položky!BD106</f>
        <v>0</v>
      </c>
      <c r="I15" s="199">
        <f>Položky!BE106</f>
        <v>0</v>
      </c>
    </row>
    <row r="16" spans="1:9" s="35" customFormat="1" x14ac:dyDescent="0.2">
      <c r="A16" s="196" t="str">
        <f>Položky!B107</f>
        <v>783</v>
      </c>
      <c r="B16" s="114" t="str">
        <f>Položky!C107</f>
        <v>Nátěry</v>
      </c>
      <c r="C16" s="66"/>
      <c r="D16" s="115"/>
      <c r="E16" s="197">
        <f>Položky!BA110</f>
        <v>0</v>
      </c>
      <c r="F16" s="198">
        <f>Položky!BB110</f>
        <v>0</v>
      </c>
      <c r="G16" s="198">
        <f>Položky!BC110</f>
        <v>0</v>
      </c>
      <c r="H16" s="198">
        <f>Položky!BD110</f>
        <v>0</v>
      </c>
      <c r="I16" s="199">
        <f>Položky!BE110</f>
        <v>0</v>
      </c>
    </row>
    <row r="17" spans="1:57" s="35" customFormat="1" x14ac:dyDescent="0.2">
      <c r="A17" s="196" t="str">
        <f>Položky!B111</f>
        <v>M21</v>
      </c>
      <c r="B17" s="114" t="str">
        <f>Položky!C111</f>
        <v>Elektromontáže</v>
      </c>
      <c r="C17" s="66"/>
      <c r="D17" s="115"/>
      <c r="E17" s="197">
        <f>Položky!BA113</f>
        <v>0</v>
      </c>
      <c r="F17" s="198">
        <f>Položky!BB113</f>
        <v>0</v>
      </c>
      <c r="G17" s="198">
        <f>Položky!BC113</f>
        <v>0</v>
      </c>
      <c r="H17" s="198">
        <f>Položky!BD113</f>
        <v>0</v>
      </c>
      <c r="I17" s="199">
        <f>Položky!BE113</f>
        <v>0</v>
      </c>
    </row>
    <row r="18" spans="1:57" s="35" customFormat="1" ht="13.5" thickBot="1" x14ac:dyDescent="0.25">
      <c r="A18" s="196" t="str">
        <f>Položky!B114</f>
        <v>D96</v>
      </c>
      <c r="B18" s="114" t="str">
        <f>Položky!C114</f>
        <v>Přesuny suti a vybouraných hmot</v>
      </c>
      <c r="C18" s="66"/>
      <c r="D18" s="115"/>
      <c r="E18" s="197">
        <f>Položky!BA120</f>
        <v>0</v>
      </c>
      <c r="F18" s="198">
        <f>Položky!BB120</f>
        <v>0</v>
      </c>
      <c r="G18" s="198">
        <f>Položky!BC120</f>
        <v>0</v>
      </c>
      <c r="H18" s="198">
        <f>Položky!BD120</f>
        <v>0</v>
      </c>
      <c r="I18" s="199">
        <f>Položky!BE120</f>
        <v>0</v>
      </c>
    </row>
    <row r="19" spans="1:57" s="122" customFormat="1" ht="13.5" thickBot="1" x14ac:dyDescent="0.25">
      <c r="A19" s="116"/>
      <c r="B19" s="117" t="s">
        <v>57</v>
      </c>
      <c r="C19" s="117"/>
      <c r="D19" s="118"/>
      <c r="E19" s="119">
        <f>SUM(E7:E18)</f>
        <v>0</v>
      </c>
      <c r="F19" s="120">
        <f>SUM(F7:F18)</f>
        <v>0</v>
      </c>
      <c r="G19" s="120">
        <f>SUM(G7:G18)</f>
        <v>0</v>
      </c>
      <c r="H19" s="120">
        <f>SUM(H7:H18)</f>
        <v>0</v>
      </c>
      <c r="I19" s="121">
        <f>SUM(I7:I18)</f>
        <v>0</v>
      </c>
    </row>
    <row r="20" spans="1:57" x14ac:dyDescent="0.2">
      <c r="A20" s="66"/>
      <c r="B20" s="66"/>
      <c r="C20" s="66"/>
      <c r="D20" s="66"/>
      <c r="E20" s="66"/>
      <c r="F20" s="66"/>
      <c r="G20" s="66"/>
      <c r="H20" s="66"/>
      <c r="I20" s="66"/>
    </row>
    <row r="21" spans="1:57" ht="19.5" customHeight="1" x14ac:dyDescent="0.25">
      <c r="A21" s="106" t="s">
        <v>58</v>
      </c>
      <c r="B21" s="106"/>
      <c r="C21" s="106"/>
      <c r="D21" s="106"/>
      <c r="E21" s="106"/>
      <c r="F21" s="106"/>
      <c r="G21" s="123"/>
      <c r="H21" s="106"/>
      <c r="I21" s="106"/>
      <c r="BA21" s="41"/>
      <c r="BB21" s="41"/>
      <c r="BC21" s="41"/>
      <c r="BD21" s="41"/>
      <c r="BE21" s="41"/>
    </row>
    <row r="22" spans="1:57" ht="13.5" thickBot="1" x14ac:dyDescent="0.25">
      <c r="A22" s="77"/>
      <c r="B22" s="77"/>
      <c r="C22" s="77"/>
      <c r="D22" s="77"/>
      <c r="E22" s="77"/>
      <c r="F22" s="77"/>
      <c r="G22" s="77"/>
      <c r="H22" s="77"/>
      <c r="I22" s="77"/>
    </row>
    <row r="23" spans="1:57" x14ac:dyDescent="0.2">
      <c r="A23" s="71" t="s">
        <v>59</v>
      </c>
      <c r="B23" s="72"/>
      <c r="C23" s="72"/>
      <c r="D23" s="124"/>
      <c r="E23" s="125" t="s">
        <v>60</v>
      </c>
      <c r="F23" s="126" t="s">
        <v>61</v>
      </c>
      <c r="G23" s="127" t="s">
        <v>62</v>
      </c>
      <c r="H23" s="128"/>
      <c r="I23" s="129" t="s">
        <v>60</v>
      </c>
    </row>
    <row r="24" spans="1:57" x14ac:dyDescent="0.2">
      <c r="A24" s="64" t="s">
        <v>250</v>
      </c>
      <c r="B24" s="55"/>
      <c r="C24" s="55"/>
      <c r="D24" s="130"/>
      <c r="E24" s="231"/>
      <c r="F24" s="232"/>
      <c r="G24" s="131">
        <f t="shared" ref="G24:G31" si="0">CHOOSE(BA24+1,HSV+PSV,HSV+PSV+Mont,HSV+PSV+Dodavka+Mont,HSV,PSV,Mont,Dodavka,Mont+Dodavka,0)</f>
        <v>0</v>
      </c>
      <c r="H24" s="132"/>
      <c r="I24" s="133">
        <f t="shared" ref="I24:I31" si="1">E24+F24*G24/100</f>
        <v>0</v>
      </c>
      <c r="BA24">
        <v>0</v>
      </c>
    </row>
    <row r="25" spans="1:57" x14ac:dyDescent="0.2">
      <c r="A25" s="64" t="s">
        <v>251</v>
      </c>
      <c r="B25" s="55"/>
      <c r="C25" s="55"/>
      <c r="D25" s="130"/>
      <c r="E25" s="231"/>
      <c r="F25" s="232"/>
      <c r="G25" s="131">
        <f t="shared" si="0"/>
        <v>0</v>
      </c>
      <c r="H25" s="132"/>
      <c r="I25" s="133">
        <f t="shared" si="1"/>
        <v>0</v>
      </c>
      <c r="BA25">
        <v>0</v>
      </c>
    </row>
    <row r="26" spans="1:57" x14ac:dyDescent="0.2">
      <c r="A26" s="64" t="s">
        <v>252</v>
      </c>
      <c r="B26" s="55"/>
      <c r="C26" s="55"/>
      <c r="D26" s="130"/>
      <c r="E26" s="231"/>
      <c r="F26" s="232"/>
      <c r="G26" s="131">
        <f t="shared" si="0"/>
        <v>0</v>
      </c>
      <c r="H26" s="132"/>
      <c r="I26" s="133">
        <f t="shared" si="1"/>
        <v>0</v>
      </c>
      <c r="BA26">
        <v>0</v>
      </c>
    </row>
    <row r="27" spans="1:57" x14ac:dyDescent="0.2">
      <c r="A27" s="64" t="s">
        <v>253</v>
      </c>
      <c r="B27" s="55"/>
      <c r="C27" s="55"/>
      <c r="D27" s="130"/>
      <c r="E27" s="231"/>
      <c r="F27" s="232"/>
      <c r="G27" s="131">
        <f t="shared" si="0"/>
        <v>0</v>
      </c>
      <c r="H27" s="132"/>
      <c r="I27" s="133">
        <f t="shared" si="1"/>
        <v>0</v>
      </c>
      <c r="BA27">
        <v>0</v>
      </c>
    </row>
    <row r="28" spans="1:57" x14ac:dyDescent="0.2">
      <c r="A28" s="64" t="s">
        <v>254</v>
      </c>
      <c r="B28" s="55"/>
      <c r="C28" s="55"/>
      <c r="D28" s="130"/>
      <c r="E28" s="231"/>
      <c r="F28" s="232"/>
      <c r="G28" s="131">
        <f t="shared" si="0"/>
        <v>0</v>
      </c>
      <c r="H28" s="132"/>
      <c r="I28" s="133">
        <f t="shared" si="1"/>
        <v>0</v>
      </c>
      <c r="BA28">
        <v>1</v>
      </c>
    </row>
    <row r="29" spans="1:57" x14ac:dyDescent="0.2">
      <c r="A29" s="64" t="s">
        <v>255</v>
      </c>
      <c r="B29" s="55"/>
      <c r="C29" s="55"/>
      <c r="D29" s="130"/>
      <c r="E29" s="231"/>
      <c r="F29" s="232"/>
      <c r="G29" s="131">
        <f t="shared" si="0"/>
        <v>0</v>
      </c>
      <c r="H29" s="132"/>
      <c r="I29" s="133">
        <f t="shared" si="1"/>
        <v>0</v>
      </c>
      <c r="BA29">
        <v>1</v>
      </c>
    </row>
    <row r="30" spans="1:57" x14ac:dyDescent="0.2">
      <c r="A30" s="64" t="s">
        <v>256</v>
      </c>
      <c r="B30" s="55"/>
      <c r="C30" s="55"/>
      <c r="D30" s="130"/>
      <c r="E30" s="231"/>
      <c r="F30" s="232"/>
      <c r="G30" s="131">
        <f t="shared" si="0"/>
        <v>0</v>
      </c>
      <c r="H30" s="132"/>
      <c r="I30" s="133">
        <f t="shared" si="1"/>
        <v>0</v>
      </c>
      <c r="BA30">
        <v>2</v>
      </c>
    </row>
    <row r="31" spans="1:57" x14ac:dyDescent="0.2">
      <c r="A31" s="64" t="s">
        <v>257</v>
      </c>
      <c r="B31" s="55"/>
      <c r="C31" s="55"/>
      <c r="D31" s="130"/>
      <c r="E31" s="231"/>
      <c r="F31" s="232"/>
      <c r="G31" s="131">
        <f t="shared" si="0"/>
        <v>0</v>
      </c>
      <c r="H31" s="132"/>
      <c r="I31" s="133">
        <f t="shared" si="1"/>
        <v>0</v>
      </c>
      <c r="BA31">
        <v>2</v>
      </c>
    </row>
    <row r="32" spans="1:57" ht="13.5" thickBot="1" x14ac:dyDescent="0.25">
      <c r="A32" s="134"/>
      <c r="B32" s="135" t="s">
        <v>63</v>
      </c>
      <c r="C32" s="136"/>
      <c r="D32" s="137"/>
      <c r="E32" s="138"/>
      <c r="F32" s="139"/>
      <c r="G32" s="139"/>
      <c r="H32" s="218">
        <f>SUM(I24:I31)</f>
        <v>0</v>
      </c>
      <c r="I32" s="219"/>
    </row>
    <row r="34" spans="2:9" x14ac:dyDescent="0.2">
      <c r="B34" s="122"/>
      <c r="F34" s="140"/>
      <c r="G34" s="141"/>
      <c r="H34" s="141"/>
      <c r="I34" s="142"/>
    </row>
    <row r="35" spans="2:9" x14ac:dyDescent="0.2">
      <c r="F35" s="140"/>
      <c r="G35" s="141"/>
      <c r="H35" s="141"/>
      <c r="I35" s="142"/>
    </row>
    <row r="36" spans="2:9" x14ac:dyDescent="0.2">
      <c r="F36" s="140"/>
      <c r="G36" s="141"/>
      <c r="H36" s="141"/>
      <c r="I36" s="142"/>
    </row>
    <row r="37" spans="2:9" x14ac:dyDescent="0.2">
      <c r="F37" s="140"/>
      <c r="G37" s="141"/>
      <c r="H37" s="141"/>
      <c r="I37" s="142"/>
    </row>
    <row r="38" spans="2:9" x14ac:dyDescent="0.2">
      <c r="F38" s="140"/>
      <c r="G38" s="141"/>
      <c r="H38" s="141"/>
      <c r="I38" s="142"/>
    </row>
    <row r="39" spans="2:9" x14ac:dyDescent="0.2">
      <c r="F39" s="140"/>
      <c r="G39" s="141"/>
      <c r="H39" s="141"/>
      <c r="I39" s="142"/>
    </row>
    <row r="40" spans="2:9" x14ac:dyDescent="0.2">
      <c r="F40" s="140"/>
      <c r="G40" s="141"/>
      <c r="H40" s="141"/>
      <c r="I40" s="142"/>
    </row>
    <row r="41" spans="2:9" x14ac:dyDescent="0.2">
      <c r="F41" s="140"/>
      <c r="G41" s="141"/>
      <c r="H41" s="141"/>
      <c r="I41" s="142"/>
    </row>
    <row r="42" spans="2:9" x14ac:dyDescent="0.2">
      <c r="F42" s="140"/>
      <c r="G42" s="141"/>
      <c r="H42" s="141"/>
      <c r="I42" s="142"/>
    </row>
    <row r="43" spans="2:9" x14ac:dyDescent="0.2">
      <c r="F43" s="140"/>
      <c r="G43" s="141"/>
      <c r="H43" s="141"/>
      <c r="I43" s="142"/>
    </row>
    <row r="44" spans="2:9" x14ac:dyDescent="0.2">
      <c r="F44" s="140"/>
      <c r="G44" s="141"/>
      <c r="H44" s="141"/>
      <c r="I44" s="142"/>
    </row>
    <row r="45" spans="2:9" x14ac:dyDescent="0.2">
      <c r="F45" s="140"/>
      <c r="G45" s="141"/>
      <c r="H45" s="141"/>
      <c r="I45" s="142"/>
    </row>
    <row r="46" spans="2:9" x14ac:dyDescent="0.2">
      <c r="F46" s="140"/>
      <c r="G46" s="141"/>
      <c r="H46" s="141"/>
      <c r="I46" s="142"/>
    </row>
    <row r="47" spans="2:9" x14ac:dyDescent="0.2">
      <c r="F47" s="140"/>
      <c r="G47" s="141"/>
      <c r="H47" s="141"/>
      <c r="I47" s="142"/>
    </row>
    <row r="48" spans="2:9" x14ac:dyDescent="0.2">
      <c r="F48" s="140"/>
      <c r="G48" s="141"/>
      <c r="H48" s="141"/>
      <c r="I48" s="142"/>
    </row>
    <row r="49" spans="6:9" x14ac:dyDescent="0.2">
      <c r="F49" s="140"/>
      <c r="G49" s="141"/>
      <c r="H49" s="141"/>
      <c r="I49" s="142"/>
    </row>
    <row r="50" spans="6:9" x14ac:dyDescent="0.2">
      <c r="F50" s="140"/>
      <c r="G50" s="141"/>
      <c r="H50" s="141"/>
      <c r="I50" s="142"/>
    </row>
    <row r="51" spans="6:9" x14ac:dyDescent="0.2">
      <c r="F51" s="140"/>
      <c r="G51" s="141"/>
      <c r="H51" s="141"/>
      <c r="I51" s="142"/>
    </row>
    <row r="52" spans="6:9" x14ac:dyDescent="0.2">
      <c r="F52" s="140"/>
      <c r="G52" s="141"/>
      <c r="H52" s="141"/>
      <c r="I52" s="142"/>
    </row>
    <row r="53" spans="6:9" x14ac:dyDescent="0.2">
      <c r="F53" s="140"/>
      <c r="G53" s="141"/>
      <c r="H53" s="141"/>
      <c r="I53" s="142"/>
    </row>
    <row r="54" spans="6:9" x14ac:dyDescent="0.2">
      <c r="F54" s="140"/>
      <c r="G54" s="141"/>
      <c r="H54" s="141"/>
      <c r="I54" s="142"/>
    </row>
    <row r="55" spans="6:9" x14ac:dyDescent="0.2">
      <c r="F55" s="140"/>
      <c r="G55" s="141"/>
      <c r="H55" s="141"/>
      <c r="I55" s="142"/>
    </row>
    <row r="56" spans="6:9" x14ac:dyDescent="0.2">
      <c r="F56" s="140"/>
      <c r="G56" s="141"/>
      <c r="H56" s="141"/>
      <c r="I56" s="142"/>
    </row>
    <row r="57" spans="6:9" x14ac:dyDescent="0.2">
      <c r="F57" s="140"/>
      <c r="G57" s="141"/>
      <c r="H57" s="141"/>
      <c r="I57" s="142"/>
    </row>
    <row r="58" spans="6:9" x14ac:dyDescent="0.2">
      <c r="F58" s="140"/>
      <c r="G58" s="141"/>
      <c r="H58" s="141"/>
      <c r="I58" s="142"/>
    </row>
    <row r="59" spans="6:9" x14ac:dyDescent="0.2">
      <c r="F59" s="140"/>
      <c r="G59" s="141"/>
      <c r="H59" s="141"/>
      <c r="I59" s="142"/>
    </row>
    <row r="60" spans="6:9" x14ac:dyDescent="0.2">
      <c r="F60" s="140"/>
      <c r="G60" s="141"/>
      <c r="H60" s="141"/>
      <c r="I60" s="142"/>
    </row>
    <row r="61" spans="6:9" x14ac:dyDescent="0.2">
      <c r="F61" s="140"/>
      <c r="G61" s="141"/>
      <c r="H61" s="141"/>
      <c r="I61" s="142"/>
    </row>
    <row r="62" spans="6:9" x14ac:dyDescent="0.2">
      <c r="F62" s="140"/>
      <c r="G62" s="141"/>
      <c r="H62" s="141"/>
      <c r="I62" s="142"/>
    </row>
    <row r="63" spans="6:9" x14ac:dyDescent="0.2">
      <c r="F63" s="140"/>
      <c r="G63" s="141"/>
      <c r="H63" s="141"/>
      <c r="I63" s="142"/>
    </row>
    <row r="64" spans="6:9" x14ac:dyDescent="0.2">
      <c r="F64" s="140"/>
      <c r="G64" s="141"/>
      <c r="H64" s="141"/>
      <c r="I64" s="142"/>
    </row>
    <row r="65" spans="6:9" x14ac:dyDescent="0.2">
      <c r="F65" s="140"/>
      <c r="G65" s="141"/>
      <c r="H65" s="141"/>
      <c r="I65" s="142"/>
    </row>
    <row r="66" spans="6:9" x14ac:dyDescent="0.2">
      <c r="F66" s="140"/>
      <c r="G66" s="141"/>
      <c r="H66" s="141"/>
      <c r="I66" s="142"/>
    </row>
    <row r="67" spans="6:9" x14ac:dyDescent="0.2">
      <c r="F67" s="140"/>
      <c r="G67" s="141"/>
      <c r="H67" s="141"/>
      <c r="I67" s="142"/>
    </row>
    <row r="68" spans="6:9" x14ac:dyDescent="0.2">
      <c r="F68" s="140"/>
      <c r="G68" s="141"/>
      <c r="H68" s="141"/>
      <c r="I68" s="142"/>
    </row>
    <row r="69" spans="6:9" x14ac:dyDescent="0.2">
      <c r="F69" s="140"/>
      <c r="G69" s="141"/>
      <c r="H69" s="141"/>
      <c r="I69" s="142"/>
    </row>
    <row r="70" spans="6:9" x14ac:dyDescent="0.2">
      <c r="F70" s="140"/>
      <c r="G70" s="141"/>
      <c r="H70" s="141"/>
      <c r="I70" s="142"/>
    </row>
    <row r="71" spans="6:9" x14ac:dyDescent="0.2">
      <c r="F71" s="140"/>
      <c r="G71" s="141"/>
      <c r="H71" s="141"/>
      <c r="I71" s="142"/>
    </row>
    <row r="72" spans="6:9" x14ac:dyDescent="0.2">
      <c r="F72" s="140"/>
      <c r="G72" s="141"/>
      <c r="H72" s="141"/>
      <c r="I72" s="142"/>
    </row>
    <row r="73" spans="6:9" x14ac:dyDescent="0.2">
      <c r="F73" s="140"/>
      <c r="G73" s="141"/>
      <c r="H73" s="141"/>
      <c r="I73" s="142"/>
    </row>
    <row r="74" spans="6:9" x14ac:dyDescent="0.2">
      <c r="F74" s="140"/>
      <c r="G74" s="141"/>
      <c r="H74" s="141"/>
      <c r="I74" s="142"/>
    </row>
    <row r="75" spans="6:9" x14ac:dyDescent="0.2">
      <c r="F75" s="140"/>
      <c r="G75" s="141"/>
      <c r="H75" s="141"/>
      <c r="I75" s="142"/>
    </row>
    <row r="76" spans="6:9" x14ac:dyDescent="0.2">
      <c r="F76" s="140"/>
      <c r="G76" s="141"/>
      <c r="H76" s="141"/>
      <c r="I76" s="142"/>
    </row>
    <row r="77" spans="6:9" x14ac:dyDescent="0.2">
      <c r="F77" s="140"/>
      <c r="G77" s="141"/>
      <c r="H77" s="141"/>
      <c r="I77" s="142"/>
    </row>
    <row r="78" spans="6:9" x14ac:dyDescent="0.2">
      <c r="F78" s="140"/>
      <c r="G78" s="141"/>
      <c r="H78" s="141"/>
      <c r="I78" s="142"/>
    </row>
    <row r="79" spans="6:9" x14ac:dyDescent="0.2">
      <c r="F79" s="140"/>
      <c r="G79" s="141"/>
      <c r="H79" s="141"/>
      <c r="I79" s="142"/>
    </row>
    <row r="80" spans="6:9" x14ac:dyDescent="0.2">
      <c r="F80" s="140"/>
      <c r="G80" s="141"/>
      <c r="H80" s="141"/>
      <c r="I80" s="142"/>
    </row>
    <row r="81" spans="6:9" x14ac:dyDescent="0.2">
      <c r="F81" s="140"/>
      <c r="G81" s="141"/>
      <c r="H81" s="141"/>
      <c r="I81" s="142"/>
    </row>
    <row r="82" spans="6:9" x14ac:dyDescent="0.2">
      <c r="F82" s="140"/>
      <c r="G82" s="141"/>
      <c r="H82" s="141"/>
      <c r="I82" s="142"/>
    </row>
    <row r="83" spans="6:9" x14ac:dyDescent="0.2">
      <c r="F83" s="140"/>
      <c r="G83" s="141"/>
      <c r="H83" s="141"/>
      <c r="I83" s="142"/>
    </row>
  </sheetData>
  <sheetProtection algorithmName="SHA-512" hashValue="n75i/9rOx3CvTA+gZoSat3YS28uWjzoViwTNWyCrFmNiAm3b3ZaOHvr4JogqnNJQn+H/foFphbTYz8q+uEm5fQ==" saltValue="jF3kSd4W+b942I5QafwRgg==" spinCount="100000" sheet="1" objects="1" scenarios="1"/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3"/>
  <sheetViews>
    <sheetView showGridLines="0" showZeros="0" zoomScaleNormal="100" workbookViewId="0">
      <selection activeCell="F8" sqref="F8:F119"/>
    </sheetView>
  </sheetViews>
  <sheetFormatPr defaultRowHeight="12.75" x14ac:dyDescent="0.2"/>
  <cols>
    <col min="1" max="1" width="4.42578125" style="143" customWidth="1"/>
    <col min="2" max="2" width="11.5703125" style="143" customWidth="1"/>
    <col min="3" max="3" width="40.42578125" style="143" customWidth="1"/>
    <col min="4" max="4" width="5.5703125" style="143" customWidth="1"/>
    <col min="5" max="5" width="8.5703125" style="190" customWidth="1"/>
    <col min="6" max="6" width="9.85546875" style="143" customWidth="1"/>
    <col min="7" max="7" width="13.85546875" style="143" customWidth="1"/>
    <col min="8" max="11" width="9.140625" style="143"/>
    <col min="12" max="12" width="75.42578125" style="143" customWidth="1"/>
    <col min="13" max="13" width="45.28515625" style="143" customWidth="1"/>
    <col min="14" max="16384" width="9.140625" style="143"/>
  </cols>
  <sheetData>
    <row r="1" spans="1:104" ht="15.75" x14ac:dyDescent="0.25">
      <c r="A1" s="222" t="s">
        <v>76</v>
      </c>
      <c r="B1" s="222"/>
      <c r="C1" s="222"/>
      <c r="D1" s="222"/>
      <c r="E1" s="222"/>
      <c r="F1" s="222"/>
      <c r="G1" s="222"/>
    </row>
    <row r="2" spans="1:104" ht="14.25" customHeight="1" thickBot="1" x14ac:dyDescent="0.25">
      <c r="A2" s="144"/>
      <c r="B2" s="145"/>
      <c r="C2" s="146"/>
      <c r="D2" s="146"/>
      <c r="E2" s="147"/>
      <c r="F2" s="146"/>
      <c r="G2" s="146"/>
    </row>
    <row r="3" spans="1:104" ht="13.5" thickTop="1" x14ac:dyDescent="0.2">
      <c r="A3" s="211" t="s">
        <v>48</v>
      </c>
      <c r="B3" s="212"/>
      <c r="C3" s="96" t="str">
        <f>CONCATENATE(cislostavby," ",nazevstavby)</f>
        <v>16506 Oprava střechy  a zateplení půdy  BD Zlepšovatelů</v>
      </c>
      <c r="D3" s="148"/>
      <c r="E3" s="149" t="s">
        <v>64</v>
      </c>
      <c r="F3" s="150" t="str">
        <f>Rekapitulace!H1</f>
        <v>165060101</v>
      </c>
      <c r="G3" s="151"/>
    </row>
    <row r="4" spans="1:104" ht="13.5" thickBot="1" x14ac:dyDescent="0.25">
      <c r="A4" s="223" t="s">
        <v>50</v>
      </c>
      <c r="B4" s="214"/>
      <c r="C4" s="102" t="str">
        <f>CONCATENATE(cisloobjektu," ",nazevobjektu)</f>
        <v>01 BD Zlepšovatelů 6.8.10.12</v>
      </c>
      <c r="D4" s="152"/>
      <c r="E4" s="224" t="str">
        <f>Rekapitulace!G2</f>
        <v>Rozpočet - příloha k projektu</v>
      </c>
      <c r="F4" s="225"/>
      <c r="G4" s="226"/>
    </row>
    <row r="5" spans="1:104" ht="13.5" thickTop="1" x14ac:dyDescent="0.2">
      <c r="A5" s="153"/>
      <c r="B5" s="144"/>
      <c r="C5" s="144"/>
      <c r="D5" s="144"/>
      <c r="E5" s="154"/>
      <c r="F5" s="144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83</v>
      </c>
      <c r="C7" s="162" t="s">
        <v>84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85</v>
      </c>
      <c r="C8" s="170" t="s">
        <v>86</v>
      </c>
      <c r="D8" s="171" t="s">
        <v>87</v>
      </c>
      <c r="E8" s="172">
        <v>10</v>
      </c>
      <c r="F8" s="227">
        <v>0</v>
      </c>
      <c r="G8" s="173">
        <f>E8*F8</f>
        <v>0</v>
      </c>
      <c r="O8" s="167">
        <v>2</v>
      </c>
      <c r="AA8" s="143">
        <v>1</v>
      </c>
      <c r="AB8" s="143">
        <v>0</v>
      </c>
      <c r="AC8" s="143">
        <v>0</v>
      </c>
      <c r="AZ8" s="143">
        <v>1</v>
      </c>
      <c r="BA8" s="143">
        <f>IF(AZ8=1,G8,0)</f>
        <v>0</v>
      </c>
      <c r="BB8" s="143">
        <f>IF(AZ8=2,G8,0)</f>
        <v>0</v>
      </c>
      <c r="BC8" s="143">
        <f>IF(AZ8=3,G8,0)</f>
        <v>0</v>
      </c>
      <c r="BD8" s="143">
        <f>IF(AZ8=4,G8,0)</f>
        <v>0</v>
      </c>
      <c r="BE8" s="143">
        <f>IF(AZ8=5,G8,0)</f>
        <v>0</v>
      </c>
      <c r="CA8" s="174">
        <v>1</v>
      </c>
      <c r="CB8" s="174">
        <v>0</v>
      </c>
      <c r="CZ8" s="143">
        <v>5.9199999999999999E-3</v>
      </c>
    </row>
    <row r="9" spans="1:104" x14ac:dyDescent="0.2">
      <c r="A9" s="175"/>
      <c r="B9" s="177"/>
      <c r="C9" s="220" t="s">
        <v>88</v>
      </c>
      <c r="D9" s="221"/>
      <c r="E9" s="178">
        <v>10</v>
      </c>
      <c r="F9" s="228"/>
      <c r="G9" s="179"/>
      <c r="M9" s="176" t="s">
        <v>88</v>
      </c>
      <c r="O9" s="167"/>
    </row>
    <row r="10" spans="1:104" ht="22.5" x14ac:dyDescent="0.2">
      <c r="A10" s="168">
        <v>2</v>
      </c>
      <c r="B10" s="169" t="s">
        <v>89</v>
      </c>
      <c r="C10" s="170" t="s">
        <v>90</v>
      </c>
      <c r="D10" s="171" t="s">
        <v>91</v>
      </c>
      <c r="E10" s="172">
        <v>1</v>
      </c>
      <c r="F10" s="227">
        <v>0</v>
      </c>
      <c r="G10" s="173">
        <f>E10*F10</f>
        <v>0</v>
      </c>
      <c r="O10" s="167">
        <v>2</v>
      </c>
      <c r="AA10" s="143">
        <v>1</v>
      </c>
      <c r="AB10" s="143">
        <v>1</v>
      </c>
      <c r="AC10" s="143">
        <v>1</v>
      </c>
      <c r="AZ10" s="143">
        <v>1</v>
      </c>
      <c r="BA10" s="143">
        <f>IF(AZ10=1,G10,0)</f>
        <v>0</v>
      </c>
      <c r="BB10" s="143">
        <f>IF(AZ10=2,G10,0)</f>
        <v>0</v>
      </c>
      <c r="BC10" s="143">
        <f>IF(AZ10=3,G10,0)</f>
        <v>0</v>
      </c>
      <c r="BD10" s="143">
        <f>IF(AZ10=4,G10,0)</f>
        <v>0</v>
      </c>
      <c r="BE10" s="143">
        <f>IF(AZ10=5,G10,0)</f>
        <v>0</v>
      </c>
      <c r="CA10" s="174">
        <v>1</v>
      </c>
      <c r="CB10" s="174">
        <v>1</v>
      </c>
      <c r="CZ10" s="143">
        <v>0</v>
      </c>
    </row>
    <row r="11" spans="1:104" ht="22.5" x14ac:dyDescent="0.2">
      <c r="A11" s="168">
        <v>3</v>
      </c>
      <c r="B11" s="169" t="s">
        <v>92</v>
      </c>
      <c r="C11" s="170" t="s">
        <v>93</v>
      </c>
      <c r="D11" s="171" t="s">
        <v>94</v>
      </c>
      <c r="E11" s="172">
        <v>14</v>
      </c>
      <c r="F11" s="227">
        <v>0</v>
      </c>
      <c r="G11" s="173">
        <f>E11*F11</f>
        <v>0</v>
      </c>
      <c r="O11" s="167">
        <v>2</v>
      </c>
      <c r="AA11" s="143">
        <v>1</v>
      </c>
      <c r="AB11" s="143">
        <v>1</v>
      </c>
      <c r="AC11" s="143">
        <v>1</v>
      </c>
      <c r="AZ11" s="143">
        <v>1</v>
      </c>
      <c r="BA11" s="143">
        <f>IF(AZ11=1,G11,0)</f>
        <v>0</v>
      </c>
      <c r="BB11" s="143">
        <f>IF(AZ11=2,G11,0)</f>
        <v>0</v>
      </c>
      <c r="BC11" s="143">
        <f>IF(AZ11=3,G11,0)</f>
        <v>0</v>
      </c>
      <c r="BD11" s="143">
        <f>IF(AZ11=4,G11,0)</f>
        <v>0</v>
      </c>
      <c r="BE11" s="143">
        <f>IF(AZ11=5,G11,0)</f>
        <v>0</v>
      </c>
      <c r="CA11" s="174">
        <v>1</v>
      </c>
      <c r="CB11" s="174">
        <v>1</v>
      </c>
      <c r="CZ11" s="143">
        <v>0</v>
      </c>
    </row>
    <row r="12" spans="1:104" ht="22.5" x14ac:dyDescent="0.2">
      <c r="A12" s="168">
        <v>4</v>
      </c>
      <c r="B12" s="169" t="s">
        <v>95</v>
      </c>
      <c r="C12" s="170" t="s">
        <v>96</v>
      </c>
      <c r="D12" s="171" t="s">
        <v>91</v>
      </c>
      <c r="E12" s="172">
        <v>1</v>
      </c>
      <c r="F12" s="227">
        <v>0</v>
      </c>
      <c r="G12" s="173">
        <f>E12*F12</f>
        <v>0</v>
      </c>
      <c r="O12" s="167">
        <v>2</v>
      </c>
      <c r="AA12" s="143">
        <v>1</v>
      </c>
      <c r="AB12" s="143">
        <v>1</v>
      </c>
      <c r="AC12" s="143">
        <v>1</v>
      </c>
      <c r="AZ12" s="143">
        <v>1</v>
      </c>
      <c r="BA12" s="143">
        <f>IF(AZ12=1,G12,0)</f>
        <v>0</v>
      </c>
      <c r="BB12" s="143">
        <f>IF(AZ12=2,G12,0)</f>
        <v>0</v>
      </c>
      <c r="BC12" s="143">
        <f>IF(AZ12=3,G12,0)</f>
        <v>0</v>
      </c>
      <c r="BD12" s="143">
        <f>IF(AZ12=4,G12,0)</f>
        <v>0</v>
      </c>
      <c r="BE12" s="143">
        <f>IF(AZ12=5,G12,0)</f>
        <v>0</v>
      </c>
      <c r="CA12" s="174">
        <v>1</v>
      </c>
      <c r="CB12" s="174">
        <v>1</v>
      </c>
      <c r="CZ12" s="143">
        <v>0</v>
      </c>
    </row>
    <row r="13" spans="1:104" x14ac:dyDescent="0.2">
      <c r="A13" s="180"/>
      <c r="B13" s="181" t="s">
        <v>74</v>
      </c>
      <c r="C13" s="182" t="str">
        <f>CONCATENATE(B7," ",C7)</f>
        <v>94 Lešení a stavební výtahy</v>
      </c>
      <c r="D13" s="183"/>
      <c r="E13" s="184"/>
      <c r="F13" s="229"/>
      <c r="G13" s="186">
        <f>SUM(G7:G12)</f>
        <v>0</v>
      </c>
      <c r="O13" s="167">
        <v>4</v>
      </c>
      <c r="BA13" s="187">
        <f>SUM(BA7:BA12)</f>
        <v>0</v>
      </c>
      <c r="BB13" s="187">
        <f>SUM(BB7:BB12)</f>
        <v>0</v>
      </c>
      <c r="BC13" s="187">
        <f>SUM(BC7:BC12)</f>
        <v>0</v>
      </c>
      <c r="BD13" s="187">
        <f>SUM(BD7:BD12)</f>
        <v>0</v>
      </c>
      <c r="BE13" s="187">
        <f>SUM(BE7:BE12)</f>
        <v>0</v>
      </c>
    </row>
    <row r="14" spans="1:104" x14ac:dyDescent="0.2">
      <c r="A14" s="160" t="s">
        <v>72</v>
      </c>
      <c r="B14" s="161" t="s">
        <v>97</v>
      </c>
      <c r="C14" s="162" t="s">
        <v>98</v>
      </c>
      <c r="D14" s="163"/>
      <c r="E14" s="164"/>
      <c r="F14" s="230"/>
      <c r="G14" s="165"/>
      <c r="H14" s="166"/>
      <c r="I14" s="166"/>
      <c r="O14" s="167">
        <v>1</v>
      </c>
    </row>
    <row r="15" spans="1:104" x14ac:dyDescent="0.2">
      <c r="A15" s="168">
        <v>5</v>
      </c>
      <c r="B15" s="169" t="s">
        <v>99</v>
      </c>
      <c r="C15" s="170" t="s">
        <v>100</v>
      </c>
      <c r="D15" s="171" t="s">
        <v>101</v>
      </c>
      <c r="E15" s="172">
        <v>24</v>
      </c>
      <c r="F15" s="227">
        <v>0</v>
      </c>
      <c r="G15" s="173">
        <f>E15*F15</f>
        <v>0</v>
      </c>
      <c r="O15" s="167">
        <v>2</v>
      </c>
      <c r="AA15" s="143">
        <v>1</v>
      </c>
      <c r="AB15" s="143">
        <v>1</v>
      </c>
      <c r="AC15" s="143">
        <v>1</v>
      </c>
      <c r="AZ15" s="143">
        <v>1</v>
      </c>
      <c r="BA15" s="143">
        <f>IF(AZ15=1,G15,0)</f>
        <v>0</v>
      </c>
      <c r="BB15" s="143">
        <f>IF(AZ15=2,G15,0)</f>
        <v>0</v>
      </c>
      <c r="BC15" s="143">
        <f>IF(AZ15=3,G15,0)</f>
        <v>0</v>
      </c>
      <c r="BD15" s="143">
        <f>IF(AZ15=4,G15,0)</f>
        <v>0</v>
      </c>
      <c r="BE15" s="143">
        <f>IF(AZ15=5,G15,0)</f>
        <v>0</v>
      </c>
      <c r="CA15" s="174">
        <v>1</v>
      </c>
      <c r="CB15" s="174">
        <v>1</v>
      </c>
      <c r="CZ15" s="143">
        <v>4.0000000000000003E-5</v>
      </c>
    </row>
    <row r="16" spans="1:104" x14ac:dyDescent="0.2">
      <c r="A16" s="175"/>
      <c r="B16" s="177"/>
      <c r="C16" s="220" t="s">
        <v>102</v>
      </c>
      <c r="D16" s="221"/>
      <c r="E16" s="178">
        <v>24</v>
      </c>
      <c r="F16" s="228"/>
      <c r="G16" s="179"/>
      <c r="M16" s="176" t="s">
        <v>102</v>
      </c>
      <c r="O16" s="167"/>
    </row>
    <row r="17" spans="1:104" x14ac:dyDescent="0.2">
      <c r="A17" s="180"/>
      <c r="B17" s="181" t="s">
        <v>74</v>
      </c>
      <c r="C17" s="182" t="str">
        <f>CONCATENATE(B14," ",C14)</f>
        <v>95 Dokončovací konstrukce na pozemních stavbách</v>
      </c>
      <c r="D17" s="183"/>
      <c r="E17" s="184"/>
      <c r="F17" s="229"/>
      <c r="G17" s="186">
        <f>SUM(G14:G16)</f>
        <v>0</v>
      </c>
      <c r="O17" s="167">
        <v>4</v>
      </c>
      <c r="BA17" s="187">
        <f>SUM(BA14:BA16)</f>
        <v>0</v>
      </c>
      <c r="BB17" s="187">
        <f>SUM(BB14:BB16)</f>
        <v>0</v>
      </c>
      <c r="BC17" s="187">
        <f>SUM(BC14:BC16)</f>
        <v>0</v>
      </c>
      <c r="BD17" s="187">
        <f>SUM(BD14:BD16)</f>
        <v>0</v>
      </c>
      <c r="BE17" s="187">
        <f>SUM(BE14:BE16)</f>
        <v>0</v>
      </c>
    </row>
    <row r="18" spans="1:104" x14ac:dyDescent="0.2">
      <c r="A18" s="160" t="s">
        <v>72</v>
      </c>
      <c r="B18" s="161" t="s">
        <v>103</v>
      </c>
      <c r="C18" s="162" t="s">
        <v>104</v>
      </c>
      <c r="D18" s="163"/>
      <c r="E18" s="164"/>
      <c r="F18" s="230"/>
      <c r="G18" s="165"/>
      <c r="H18" s="166"/>
      <c r="I18" s="166"/>
      <c r="O18" s="167">
        <v>1</v>
      </c>
    </row>
    <row r="19" spans="1:104" x14ac:dyDescent="0.2">
      <c r="A19" s="168">
        <v>6</v>
      </c>
      <c r="B19" s="169" t="s">
        <v>105</v>
      </c>
      <c r="C19" s="170" t="s">
        <v>106</v>
      </c>
      <c r="D19" s="171" t="s">
        <v>107</v>
      </c>
      <c r="E19" s="172">
        <v>13.2</v>
      </c>
      <c r="F19" s="227">
        <v>0</v>
      </c>
      <c r="G19" s="173">
        <f>E19*F19</f>
        <v>0</v>
      </c>
      <c r="O19" s="167">
        <v>2</v>
      </c>
      <c r="AA19" s="143">
        <v>1</v>
      </c>
      <c r="AB19" s="143">
        <v>1</v>
      </c>
      <c r="AC19" s="143">
        <v>1</v>
      </c>
      <c r="AZ19" s="143">
        <v>1</v>
      </c>
      <c r="BA19" s="143">
        <f>IF(AZ19=1,G19,0)</f>
        <v>0</v>
      </c>
      <c r="BB19" s="143">
        <f>IF(AZ19=2,G19,0)</f>
        <v>0</v>
      </c>
      <c r="BC19" s="143">
        <f>IF(AZ19=3,G19,0)</f>
        <v>0</v>
      </c>
      <c r="BD19" s="143">
        <f>IF(AZ19=4,G19,0)</f>
        <v>0</v>
      </c>
      <c r="BE19" s="143">
        <f>IF(AZ19=5,G19,0)</f>
        <v>0</v>
      </c>
      <c r="CA19" s="174">
        <v>1</v>
      </c>
      <c r="CB19" s="174">
        <v>1</v>
      </c>
      <c r="CZ19" s="143">
        <v>0</v>
      </c>
    </row>
    <row r="20" spans="1:104" x14ac:dyDescent="0.2">
      <c r="A20" s="175"/>
      <c r="B20" s="177"/>
      <c r="C20" s="220" t="s">
        <v>108</v>
      </c>
      <c r="D20" s="221"/>
      <c r="E20" s="178">
        <v>9.1999999999999993</v>
      </c>
      <c r="F20" s="228"/>
      <c r="G20" s="179"/>
      <c r="M20" s="176" t="s">
        <v>108</v>
      </c>
      <c r="O20" s="167"/>
    </row>
    <row r="21" spans="1:104" x14ac:dyDescent="0.2">
      <c r="A21" s="175"/>
      <c r="B21" s="177"/>
      <c r="C21" s="220" t="s">
        <v>109</v>
      </c>
      <c r="D21" s="221"/>
      <c r="E21" s="178">
        <v>4</v>
      </c>
      <c r="F21" s="228"/>
      <c r="G21" s="179"/>
      <c r="M21" s="176" t="s">
        <v>109</v>
      </c>
      <c r="O21" s="167"/>
    </row>
    <row r="22" spans="1:104" x14ac:dyDescent="0.2">
      <c r="A22" s="180"/>
      <c r="B22" s="181" t="s">
        <v>74</v>
      </c>
      <c r="C22" s="182" t="str">
        <f>CONCATENATE(B18," ",C18)</f>
        <v>96 Bourání konstrukcí</v>
      </c>
      <c r="D22" s="183"/>
      <c r="E22" s="184"/>
      <c r="F22" s="229"/>
      <c r="G22" s="186">
        <f>SUM(G18:G21)</f>
        <v>0</v>
      </c>
      <c r="O22" s="167">
        <v>4</v>
      </c>
      <c r="BA22" s="187">
        <f>SUM(BA18:BA21)</f>
        <v>0</v>
      </c>
      <c r="BB22" s="187">
        <f>SUM(BB18:BB21)</f>
        <v>0</v>
      </c>
      <c r="BC22" s="187">
        <f>SUM(BC18:BC21)</f>
        <v>0</v>
      </c>
      <c r="BD22" s="187">
        <f>SUM(BD18:BD21)</f>
        <v>0</v>
      </c>
      <c r="BE22" s="187">
        <f>SUM(BE18:BE21)</f>
        <v>0</v>
      </c>
    </row>
    <row r="23" spans="1:104" x14ac:dyDescent="0.2">
      <c r="A23" s="160" t="s">
        <v>72</v>
      </c>
      <c r="B23" s="161" t="s">
        <v>110</v>
      </c>
      <c r="C23" s="162" t="s">
        <v>111</v>
      </c>
      <c r="D23" s="163"/>
      <c r="E23" s="164"/>
      <c r="F23" s="230"/>
      <c r="G23" s="165"/>
      <c r="H23" s="166"/>
      <c r="I23" s="166"/>
      <c r="O23" s="167">
        <v>1</v>
      </c>
    </row>
    <row r="24" spans="1:104" x14ac:dyDescent="0.2">
      <c r="A24" s="168">
        <v>7</v>
      </c>
      <c r="B24" s="169" t="s">
        <v>112</v>
      </c>
      <c r="C24" s="170" t="s">
        <v>113</v>
      </c>
      <c r="D24" s="171" t="s">
        <v>114</v>
      </c>
      <c r="E24" s="172">
        <v>6.0159999999999998E-2</v>
      </c>
      <c r="F24" s="227">
        <v>0</v>
      </c>
      <c r="G24" s="173">
        <f>E24*F24</f>
        <v>0</v>
      </c>
      <c r="O24" s="167">
        <v>2</v>
      </c>
      <c r="AA24" s="143">
        <v>7</v>
      </c>
      <c r="AB24" s="143">
        <v>1</v>
      </c>
      <c r="AC24" s="143">
        <v>2</v>
      </c>
      <c r="AZ24" s="143">
        <v>1</v>
      </c>
      <c r="BA24" s="143">
        <f>IF(AZ24=1,G24,0)</f>
        <v>0</v>
      </c>
      <c r="BB24" s="143">
        <f>IF(AZ24=2,G24,0)</f>
        <v>0</v>
      </c>
      <c r="BC24" s="143">
        <f>IF(AZ24=3,G24,0)</f>
        <v>0</v>
      </c>
      <c r="BD24" s="143">
        <f>IF(AZ24=4,G24,0)</f>
        <v>0</v>
      </c>
      <c r="BE24" s="143">
        <f>IF(AZ24=5,G24,0)</f>
        <v>0</v>
      </c>
      <c r="CA24" s="174">
        <v>7</v>
      </c>
      <c r="CB24" s="174">
        <v>1</v>
      </c>
      <c r="CZ24" s="143">
        <v>0</v>
      </c>
    </row>
    <row r="25" spans="1:104" x14ac:dyDescent="0.2">
      <c r="A25" s="180"/>
      <c r="B25" s="181" t="s">
        <v>74</v>
      </c>
      <c r="C25" s="182" t="str">
        <f>CONCATENATE(B23," ",C23)</f>
        <v>99 Staveništní přesun hmot</v>
      </c>
      <c r="D25" s="183"/>
      <c r="E25" s="184"/>
      <c r="F25" s="229"/>
      <c r="G25" s="186">
        <f>SUM(G23:G24)</f>
        <v>0</v>
      </c>
      <c r="O25" s="167">
        <v>4</v>
      </c>
      <c r="BA25" s="187">
        <f>SUM(BA23:BA24)</f>
        <v>0</v>
      </c>
      <c r="BB25" s="187">
        <f>SUM(BB23:BB24)</f>
        <v>0</v>
      </c>
      <c r="BC25" s="187">
        <f>SUM(BC23:BC24)</f>
        <v>0</v>
      </c>
      <c r="BD25" s="187">
        <f>SUM(BD23:BD24)</f>
        <v>0</v>
      </c>
      <c r="BE25" s="187">
        <f>SUM(BE23:BE24)</f>
        <v>0</v>
      </c>
    </row>
    <row r="26" spans="1:104" x14ac:dyDescent="0.2">
      <c r="A26" s="160" t="s">
        <v>72</v>
      </c>
      <c r="B26" s="161" t="s">
        <v>115</v>
      </c>
      <c r="C26" s="162" t="s">
        <v>116</v>
      </c>
      <c r="D26" s="163"/>
      <c r="E26" s="164"/>
      <c r="F26" s="230"/>
      <c r="G26" s="165"/>
      <c r="H26" s="166"/>
      <c r="I26" s="166"/>
      <c r="O26" s="167">
        <v>1</v>
      </c>
    </row>
    <row r="27" spans="1:104" x14ac:dyDescent="0.2">
      <c r="A27" s="168">
        <v>8</v>
      </c>
      <c r="B27" s="169" t="s">
        <v>117</v>
      </c>
      <c r="C27" s="170" t="s">
        <v>118</v>
      </c>
      <c r="D27" s="171" t="s">
        <v>107</v>
      </c>
      <c r="E27" s="172">
        <v>200.20769999999999</v>
      </c>
      <c r="F27" s="227">
        <v>0</v>
      </c>
      <c r="G27" s="173">
        <f>E27*F27</f>
        <v>0</v>
      </c>
      <c r="O27" s="167">
        <v>2</v>
      </c>
      <c r="AA27" s="143">
        <v>1</v>
      </c>
      <c r="AB27" s="143">
        <v>7</v>
      </c>
      <c r="AC27" s="143">
        <v>7</v>
      </c>
      <c r="AZ27" s="143">
        <v>2</v>
      </c>
      <c r="BA27" s="143">
        <f>IF(AZ27=1,G27,0)</f>
        <v>0</v>
      </c>
      <c r="BB27" s="143">
        <f>IF(AZ27=2,G27,0)</f>
        <v>0</v>
      </c>
      <c r="BC27" s="143">
        <f>IF(AZ27=3,G27,0)</f>
        <v>0</v>
      </c>
      <c r="BD27" s="143">
        <f>IF(AZ27=4,G27,0)</f>
        <v>0</v>
      </c>
      <c r="BE27" s="143">
        <f>IF(AZ27=5,G27,0)</f>
        <v>0</v>
      </c>
      <c r="CA27" s="174">
        <v>1</v>
      </c>
      <c r="CB27" s="174">
        <v>7</v>
      </c>
      <c r="CZ27" s="143">
        <v>0</v>
      </c>
    </row>
    <row r="28" spans="1:104" x14ac:dyDescent="0.2">
      <c r="A28" s="175"/>
      <c r="B28" s="177"/>
      <c r="C28" s="220" t="s">
        <v>119</v>
      </c>
      <c r="D28" s="221"/>
      <c r="E28" s="178">
        <v>200.20769999999999</v>
      </c>
      <c r="F28" s="228"/>
      <c r="G28" s="179"/>
      <c r="M28" s="176" t="s">
        <v>119</v>
      </c>
      <c r="O28" s="167"/>
    </row>
    <row r="29" spans="1:104" ht="22.5" x14ac:dyDescent="0.2">
      <c r="A29" s="168">
        <v>9</v>
      </c>
      <c r="B29" s="169" t="s">
        <v>120</v>
      </c>
      <c r="C29" s="170" t="s">
        <v>121</v>
      </c>
      <c r="D29" s="171" t="s">
        <v>87</v>
      </c>
      <c r="E29" s="172">
        <v>606.69000000000005</v>
      </c>
      <c r="F29" s="227">
        <v>0</v>
      </c>
      <c r="G29" s="173">
        <f>E29*F29</f>
        <v>0</v>
      </c>
      <c r="O29" s="167">
        <v>2</v>
      </c>
      <c r="AA29" s="143">
        <v>1</v>
      </c>
      <c r="AB29" s="143">
        <v>7</v>
      </c>
      <c r="AC29" s="143">
        <v>7</v>
      </c>
      <c r="AZ29" s="143">
        <v>2</v>
      </c>
      <c r="BA29" s="143">
        <f>IF(AZ29=1,G29,0)</f>
        <v>0</v>
      </c>
      <c r="BB29" s="143">
        <f>IF(AZ29=2,G29,0)</f>
        <v>0</v>
      </c>
      <c r="BC29" s="143">
        <f>IF(AZ29=3,G29,0)</f>
        <v>0</v>
      </c>
      <c r="BD29" s="143">
        <f>IF(AZ29=4,G29,0)</f>
        <v>0</v>
      </c>
      <c r="BE29" s="143">
        <f>IF(AZ29=5,G29,0)</f>
        <v>0</v>
      </c>
      <c r="CA29" s="174">
        <v>1</v>
      </c>
      <c r="CB29" s="174">
        <v>7</v>
      </c>
      <c r="CZ29" s="143">
        <v>0.03</v>
      </c>
    </row>
    <row r="30" spans="1:104" x14ac:dyDescent="0.2">
      <c r="A30" s="175"/>
      <c r="B30" s="177"/>
      <c r="C30" s="220" t="s">
        <v>122</v>
      </c>
      <c r="D30" s="221"/>
      <c r="E30" s="178">
        <v>606.69000000000005</v>
      </c>
      <c r="F30" s="228"/>
      <c r="G30" s="179"/>
      <c r="M30" s="176" t="s">
        <v>122</v>
      </c>
      <c r="O30" s="167"/>
    </row>
    <row r="31" spans="1:104" x14ac:dyDescent="0.2">
      <c r="A31" s="168">
        <v>10</v>
      </c>
      <c r="B31" s="169" t="s">
        <v>123</v>
      </c>
      <c r="C31" s="170" t="s">
        <v>124</v>
      </c>
      <c r="D31" s="171" t="s">
        <v>114</v>
      </c>
      <c r="E31" s="172">
        <v>18.200700000000001</v>
      </c>
      <c r="F31" s="227">
        <v>0</v>
      </c>
      <c r="G31" s="173">
        <f>E31*F31</f>
        <v>0</v>
      </c>
      <c r="O31" s="167">
        <v>2</v>
      </c>
      <c r="AA31" s="143">
        <v>7</v>
      </c>
      <c r="AB31" s="143">
        <v>1001</v>
      </c>
      <c r="AC31" s="143">
        <v>5</v>
      </c>
      <c r="AZ31" s="143">
        <v>2</v>
      </c>
      <c r="BA31" s="143">
        <f>IF(AZ31=1,G31,0)</f>
        <v>0</v>
      </c>
      <c r="BB31" s="143">
        <f>IF(AZ31=2,G31,0)</f>
        <v>0</v>
      </c>
      <c r="BC31" s="143">
        <f>IF(AZ31=3,G31,0)</f>
        <v>0</v>
      </c>
      <c r="BD31" s="143">
        <f>IF(AZ31=4,G31,0)</f>
        <v>0</v>
      </c>
      <c r="BE31" s="143">
        <f>IF(AZ31=5,G31,0)</f>
        <v>0</v>
      </c>
      <c r="CA31" s="174">
        <v>7</v>
      </c>
      <c r="CB31" s="174">
        <v>1001</v>
      </c>
      <c r="CZ31" s="143">
        <v>0</v>
      </c>
    </row>
    <row r="32" spans="1:104" x14ac:dyDescent="0.2">
      <c r="A32" s="180"/>
      <c r="B32" s="181" t="s">
        <v>74</v>
      </c>
      <c r="C32" s="182" t="str">
        <f>CONCATENATE(B26," ",C26)</f>
        <v>713 Izolace tepelné</v>
      </c>
      <c r="D32" s="183"/>
      <c r="E32" s="184"/>
      <c r="F32" s="229"/>
      <c r="G32" s="186">
        <f>SUM(G26:G31)</f>
        <v>0</v>
      </c>
      <c r="O32" s="167">
        <v>4</v>
      </c>
      <c r="BA32" s="187">
        <f>SUM(BA26:BA31)</f>
        <v>0</v>
      </c>
      <c r="BB32" s="187">
        <f>SUM(BB26:BB31)</f>
        <v>0</v>
      </c>
      <c r="BC32" s="187">
        <f>SUM(BC26:BC31)</f>
        <v>0</v>
      </c>
      <c r="BD32" s="187">
        <f>SUM(BD26:BD31)</f>
        <v>0</v>
      </c>
      <c r="BE32" s="187">
        <f>SUM(BE26:BE31)</f>
        <v>0</v>
      </c>
    </row>
    <row r="33" spans="1:104" x14ac:dyDescent="0.2">
      <c r="A33" s="160" t="s">
        <v>72</v>
      </c>
      <c r="B33" s="161" t="s">
        <v>125</v>
      </c>
      <c r="C33" s="162" t="s">
        <v>126</v>
      </c>
      <c r="D33" s="163"/>
      <c r="E33" s="164"/>
      <c r="F33" s="230"/>
      <c r="G33" s="165"/>
      <c r="H33" s="166"/>
      <c r="I33" s="166"/>
      <c r="O33" s="167">
        <v>1</v>
      </c>
    </row>
    <row r="34" spans="1:104" ht="22.5" x14ac:dyDescent="0.2">
      <c r="A34" s="168">
        <v>11</v>
      </c>
      <c r="B34" s="169" t="s">
        <v>127</v>
      </c>
      <c r="C34" s="170" t="s">
        <v>128</v>
      </c>
      <c r="D34" s="171" t="s">
        <v>129</v>
      </c>
      <c r="E34" s="172">
        <v>741</v>
      </c>
      <c r="F34" s="227">
        <v>0</v>
      </c>
      <c r="G34" s="173">
        <f>E34*F34</f>
        <v>0</v>
      </c>
      <c r="O34" s="167">
        <v>2</v>
      </c>
      <c r="AA34" s="143">
        <v>1</v>
      </c>
      <c r="AB34" s="143">
        <v>0</v>
      </c>
      <c r="AC34" s="143">
        <v>0</v>
      </c>
      <c r="AZ34" s="143">
        <v>2</v>
      </c>
      <c r="BA34" s="143">
        <f>IF(AZ34=1,G34,0)</f>
        <v>0</v>
      </c>
      <c r="BB34" s="143">
        <f>IF(AZ34=2,G34,0)</f>
        <v>0</v>
      </c>
      <c r="BC34" s="143">
        <f>IF(AZ34=3,G34,0)</f>
        <v>0</v>
      </c>
      <c r="BD34" s="143">
        <f>IF(AZ34=4,G34,0)</f>
        <v>0</v>
      </c>
      <c r="BE34" s="143">
        <f>IF(AZ34=5,G34,0)</f>
        <v>0</v>
      </c>
      <c r="CA34" s="174">
        <v>1</v>
      </c>
      <c r="CB34" s="174">
        <v>0</v>
      </c>
      <c r="CZ34" s="143">
        <v>6.2500000000000003E-3</v>
      </c>
    </row>
    <row r="35" spans="1:104" x14ac:dyDescent="0.2">
      <c r="A35" s="175"/>
      <c r="B35" s="177"/>
      <c r="C35" s="220" t="s">
        <v>130</v>
      </c>
      <c r="D35" s="221"/>
      <c r="E35" s="178">
        <v>741</v>
      </c>
      <c r="F35" s="228"/>
      <c r="G35" s="179"/>
      <c r="M35" s="176" t="s">
        <v>130</v>
      </c>
      <c r="O35" s="167"/>
    </row>
    <row r="36" spans="1:104" ht="22.5" x14ac:dyDescent="0.2">
      <c r="A36" s="168">
        <v>12</v>
      </c>
      <c r="B36" s="169" t="s">
        <v>131</v>
      </c>
      <c r="C36" s="170" t="s">
        <v>132</v>
      </c>
      <c r="D36" s="171" t="s">
        <v>129</v>
      </c>
      <c r="E36" s="172">
        <v>7.4</v>
      </c>
      <c r="F36" s="227">
        <v>0</v>
      </c>
      <c r="G36" s="173">
        <f>E36*F36</f>
        <v>0</v>
      </c>
      <c r="O36" s="167">
        <v>2</v>
      </c>
      <c r="AA36" s="143">
        <v>1</v>
      </c>
      <c r="AB36" s="143">
        <v>7</v>
      </c>
      <c r="AC36" s="143">
        <v>7</v>
      </c>
      <c r="AZ36" s="143">
        <v>2</v>
      </c>
      <c r="BA36" s="143">
        <f>IF(AZ36=1,G36,0)</f>
        <v>0</v>
      </c>
      <c r="BB36" s="143">
        <f>IF(AZ36=2,G36,0)</f>
        <v>0</v>
      </c>
      <c r="BC36" s="143">
        <f>IF(AZ36=3,G36,0)</f>
        <v>0</v>
      </c>
      <c r="BD36" s="143">
        <f>IF(AZ36=4,G36,0)</f>
        <v>0</v>
      </c>
      <c r="BE36" s="143">
        <f>IF(AZ36=5,G36,0)</f>
        <v>0</v>
      </c>
      <c r="CA36" s="174">
        <v>1</v>
      </c>
      <c r="CB36" s="174">
        <v>7</v>
      </c>
      <c r="CZ36" s="143">
        <v>1.115E-2</v>
      </c>
    </row>
    <row r="37" spans="1:104" x14ac:dyDescent="0.2">
      <c r="A37" s="175"/>
      <c r="B37" s="177"/>
      <c r="C37" s="220" t="s">
        <v>133</v>
      </c>
      <c r="D37" s="221"/>
      <c r="E37" s="178">
        <v>7.4</v>
      </c>
      <c r="F37" s="228"/>
      <c r="G37" s="179"/>
      <c r="M37" s="176" t="s">
        <v>133</v>
      </c>
      <c r="O37" s="167"/>
    </row>
    <row r="38" spans="1:104" x14ac:dyDescent="0.2">
      <c r="A38" s="168">
        <v>13</v>
      </c>
      <c r="B38" s="169" t="s">
        <v>134</v>
      </c>
      <c r="C38" s="170" t="s">
        <v>135</v>
      </c>
      <c r="D38" s="171" t="s">
        <v>87</v>
      </c>
      <c r="E38" s="172">
        <v>486.76799999999997</v>
      </c>
      <c r="F38" s="227">
        <v>0</v>
      </c>
      <c r="G38" s="173">
        <f>E38*F38</f>
        <v>0</v>
      </c>
      <c r="O38" s="167">
        <v>2</v>
      </c>
      <c r="AA38" s="143">
        <v>1</v>
      </c>
      <c r="AB38" s="143">
        <v>0</v>
      </c>
      <c r="AC38" s="143">
        <v>0</v>
      </c>
      <c r="AZ38" s="143">
        <v>2</v>
      </c>
      <c r="BA38" s="143">
        <f>IF(AZ38=1,G38,0)</f>
        <v>0</v>
      </c>
      <c r="BB38" s="143">
        <f>IF(AZ38=2,G38,0)</f>
        <v>0</v>
      </c>
      <c r="BC38" s="143">
        <f>IF(AZ38=3,G38,0)</f>
        <v>0</v>
      </c>
      <c r="BD38" s="143">
        <f>IF(AZ38=4,G38,0)</f>
        <v>0</v>
      </c>
      <c r="BE38" s="143">
        <f>IF(AZ38=5,G38,0)</f>
        <v>0</v>
      </c>
      <c r="CA38" s="174">
        <v>1</v>
      </c>
      <c r="CB38" s="174">
        <v>0</v>
      </c>
      <c r="CZ38" s="143">
        <v>1.4670000000000001E-2</v>
      </c>
    </row>
    <row r="39" spans="1:104" x14ac:dyDescent="0.2">
      <c r="A39" s="175"/>
      <c r="B39" s="177"/>
      <c r="C39" s="220" t="s">
        <v>136</v>
      </c>
      <c r="D39" s="221"/>
      <c r="E39" s="178">
        <v>495</v>
      </c>
      <c r="F39" s="228"/>
      <c r="G39" s="179"/>
      <c r="M39" s="176" t="s">
        <v>136</v>
      </c>
      <c r="O39" s="167"/>
    </row>
    <row r="40" spans="1:104" x14ac:dyDescent="0.2">
      <c r="A40" s="175"/>
      <c r="B40" s="177"/>
      <c r="C40" s="220" t="s">
        <v>137</v>
      </c>
      <c r="D40" s="221"/>
      <c r="E40" s="178">
        <v>-8.2319999999999993</v>
      </c>
      <c r="F40" s="228"/>
      <c r="G40" s="179"/>
      <c r="M40" s="176" t="s">
        <v>137</v>
      </c>
      <c r="O40" s="167"/>
    </row>
    <row r="41" spans="1:104" x14ac:dyDescent="0.2">
      <c r="A41" s="168">
        <v>14</v>
      </c>
      <c r="B41" s="169" t="s">
        <v>138</v>
      </c>
      <c r="C41" s="170" t="s">
        <v>139</v>
      </c>
      <c r="D41" s="171" t="s">
        <v>87</v>
      </c>
      <c r="E41" s="172">
        <v>714.42</v>
      </c>
      <c r="F41" s="227">
        <v>0</v>
      </c>
      <c r="G41" s="173">
        <f>E41*F41</f>
        <v>0</v>
      </c>
      <c r="O41" s="167">
        <v>2</v>
      </c>
      <c r="AA41" s="143">
        <v>1</v>
      </c>
      <c r="AB41" s="143">
        <v>7</v>
      </c>
      <c r="AC41" s="143">
        <v>7</v>
      </c>
      <c r="AZ41" s="143">
        <v>2</v>
      </c>
      <c r="BA41" s="143">
        <f>IF(AZ41=1,G41,0)</f>
        <v>0</v>
      </c>
      <c r="BB41" s="143">
        <f>IF(AZ41=2,G41,0)</f>
        <v>0</v>
      </c>
      <c r="BC41" s="143">
        <f>IF(AZ41=3,G41,0)</f>
        <v>0</v>
      </c>
      <c r="BD41" s="143">
        <f>IF(AZ41=4,G41,0)</f>
        <v>0</v>
      </c>
      <c r="BE41" s="143">
        <f>IF(AZ41=5,G41,0)</f>
        <v>0</v>
      </c>
      <c r="CA41" s="174">
        <v>1</v>
      </c>
      <c r="CB41" s="174">
        <v>7</v>
      </c>
      <c r="CZ41" s="143">
        <v>0</v>
      </c>
    </row>
    <row r="42" spans="1:104" x14ac:dyDescent="0.2">
      <c r="A42" s="175"/>
      <c r="B42" s="177"/>
      <c r="C42" s="220" t="s">
        <v>140</v>
      </c>
      <c r="D42" s="221"/>
      <c r="E42" s="178">
        <v>714.42</v>
      </c>
      <c r="F42" s="228"/>
      <c r="G42" s="179"/>
      <c r="M42" s="176" t="s">
        <v>140</v>
      </c>
      <c r="O42" s="167"/>
    </row>
    <row r="43" spans="1:104" x14ac:dyDescent="0.2">
      <c r="A43" s="168">
        <v>15</v>
      </c>
      <c r="B43" s="169" t="s">
        <v>141</v>
      </c>
      <c r="C43" s="170" t="s">
        <v>142</v>
      </c>
      <c r="D43" s="171" t="s">
        <v>87</v>
      </c>
      <c r="E43" s="172">
        <v>714.42</v>
      </c>
      <c r="F43" s="227">
        <v>0</v>
      </c>
      <c r="G43" s="173">
        <f>E43*F43</f>
        <v>0</v>
      </c>
      <c r="O43" s="167">
        <v>2</v>
      </c>
      <c r="AA43" s="143">
        <v>1</v>
      </c>
      <c r="AB43" s="143">
        <v>7</v>
      </c>
      <c r="AC43" s="143">
        <v>7</v>
      </c>
      <c r="AZ43" s="143">
        <v>2</v>
      </c>
      <c r="BA43" s="143">
        <f>IF(AZ43=1,G43,0)</f>
        <v>0</v>
      </c>
      <c r="BB43" s="143">
        <f>IF(AZ43=2,G43,0)</f>
        <v>0</v>
      </c>
      <c r="BC43" s="143">
        <f>IF(AZ43=3,G43,0)</f>
        <v>0</v>
      </c>
      <c r="BD43" s="143">
        <f>IF(AZ43=4,G43,0)</f>
        <v>0</v>
      </c>
      <c r="BE43" s="143">
        <f>IF(AZ43=5,G43,0)</f>
        <v>0</v>
      </c>
      <c r="CA43" s="174">
        <v>1</v>
      </c>
      <c r="CB43" s="174">
        <v>7</v>
      </c>
      <c r="CZ43" s="143">
        <v>0</v>
      </c>
    </row>
    <row r="44" spans="1:104" x14ac:dyDescent="0.2">
      <c r="A44" s="175"/>
      <c r="B44" s="177"/>
      <c r="C44" s="220" t="s">
        <v>140</v>
      </c>
      <c r="D44" s="221"/>
      <c r="E44" s="178">
        <v>714.42</v>
      </c>
      <c r="F44" s="228"/>
      <c r="G44" s="179"/>
      <c r="M44" s="176" t="s">
        <v>140</v>
      </c>
      <c r="O44" s="167"/>
    </row>
    <row r="45" spans="1:104" x14ac:dyDescent="0.2">
      <c r="A45" s="168">
        <v>16</v>
      </c>
      <c r="B45" s="169" t="s">
        <v>143</v>
      </c>
      <c r="C45" s="170" t="s">
        <v>144</v>
      </c>
      <c r="D45" s="171" t="s">
        <v>87</v>
      </c>
      <c r="E45" s="172">
        <v>714.42</v>
      </c>
      <c r="F45" s="227">
        <v>0</v>
      </c>
      <c r="G45" s="173">
        <f>E45*F45</f>
        <v>0</v>
      </c>
      <c r="O45" s="167">
        <v>2</v>
      </c>
      <c r="AA45" s="143">
        <v>1</v>
      </c>
      <c r="AB45" s="143">
        <v>7</v>
      </c>
      <c r="AC45" s="143">
        <v>7</v>
      </c>
      <c r="AZ45" s="143">
        <v>2</v>
      </c>
      <c r="BA45" s="143">
        <f>IF(AZ45=1,G45,0)</f>
        <v>0</v>
      </c>
      <c r="BB45" s="143">
        <f>IF(AZ45=2,G45,0)</f>
        <v>0</v>
      </c>
      <c r="BC45" s="143">
        <f>IF(AZ45=3,G45,0)</f>
        <v>0</v>
      </c>
      <c r="BD45" s="143">
        <f>IF(AZ45=4,G45,0)</f>
        <v>0</v>
      </c>
      <c r="BE45" s="143">
        <f>IF(AZ45=5,G45,0)</f>
        <v>0</v>
      </c>
      <c r="CA45" s="174">
        <v>1</v>
      </c>
      <c r="CB45" s="174">
        <v>7</v>
      </c>
      <c r="CZ45" s="143">
        <v>0</v>
      </c>
    </row>
    <row r="46" spans="1:104" x14ac:dyDescent="0.2">
      <c r="A46" s="175"/>
      <c r="B46" s="177"/>
      <c r="C46" s="220" t="s">
        <v>140</v>
      </c>
      <c r="D46" s="221"/>
      <c r="E46" s="178">
        <v>714.42</v>
      </c>
      <c r="F46" s="228"/>
      <c r="G46" s="179"/>
      <c r="M46" s="176" t="s">
        <v>140</v>
      </c>
      <c r="O46" s="167"/>
    </row>
    <row r="47" spans="1:104" x14ac:dyDescent="0.2">
      <c r="A47" s="168">
        <v>17</v>
      </c>
      <c r="B47" s="169" t="s">
        <v>145</v>
      </c>
      <c r="C47" s="170" t="s">
        <v>146</v>
      </c>
      <c r="D47" s="171" t="s">
        <v>147</v>
      </c>
      <c r="E47" s="172">
        <v>4</v>
      </c>
      <c r="F47" s="227">
        <v>0</v>
      </c>
      <c r="G47" s="173">
        <f>E47*F47</f>
        <v>0</v>
      </c>
      <c r="O47" s="167">
        <v>2</v>
      </c>
      <c r="AA47" s="143">
        <v>1</v>
      </c>
      <c r="AB47" s="143">
        <v>0</v>
      </c>
      <c r="AC47" s="143">
        <v>0</v>
      </c>
      <c r="AZ47" s="143">
        <v>2</v>
      </c>
      <c r="BA47" s="143">
        <f>IF(AZ47=1,G47,0)</f>
        <v>0</v>
      </c>
      <c r="BB47" s="143">
        <f>IF(AZ47=2,G47,0)</f>
        <v>0</v>
      </c>
      <c r="BC47" s="143">
        <f>IF(AZ47=3,G47,0)</f>
        <v>0</v>
      </c>
      <c r="BD47" s="143">
        <f>IF(AZ47=4,G47,0)</f>
        <v>0</v>
      </c>
      <c r="BE47" s="143">
        <f>IF(AZ47=5,G47,0)</f>
        <v>0</v>
      </c>
      <c r="CA47" s="174">
        <v>1</v>
      </c>
      <c r="CB47" s="174">
        <v>0</v>
      </c>
      <c r="CZ47" s="143">
        <v>0</v>
      </c>
    </row>
    <row r="48" spans="1:104" ht="22.5" x14ac:dyDescent="0.2">
      <c r="A48" s="168">
        <v>18</v>
      </c>
      <c r="B48" s="169" t="s">
        <v>148</v>
      </c>
      <c r="C48" s="170" t="s">
        <v>149</v>
      </c>
      <c r="D48" s="171" t="s">
        <v>129</v>
      </c>
      <c r="E48" s="172">
        <v>7.4</v>
      </c>
      <c r="F48" s="227">
        <v>0</v>
      </c>
      <c r="G48" s="173">
        <f>E48*F48</f>
        <v>0</v>
      </c>
      <c r="O48" s="167">
        <v>2</v>
      </c>
      <c r="AA48" s="143">
        <v>1</v>
      </c>
      <c r="AB48" s="143">
        <v>7</v>
      </c>
      <c r="AC48" s="143">
        <v>7</v>
      </c>
      <c r="AZ48" s="143">
        <v>2</v>
      </c>
      <c r="BA48" s="143">
        <f>IF(AZ48=1,G48,0)</f>
        <v>0</v>
      </c>
      <c r="BB48" s="143">
        <f>IF(AZ48=2,G48,0)</f>
        <v>0</v>
      </c>
      <c r="BC48" s="143">
        <f>IF(AZ48=3,G48,0)</f>
        <v>0</v>
      </c>
      <c r="BD48" s="143">
        <f>IF(AZ48=4,G48,0)</f>
        <v>0</v>
      </c>
      <c r="BE48" s="143">
        <f>IF(AZ48=5,G48,0)</f>
        <v>0</v>
      </c>
      <c r="CA48" s="174">
        <v>1</v>
      </c>
      <c r="CB48" s="174">
        <v>7</v>
      </c>
      <c r="CZ48" s="143">
        <v>1.6000000000000001E-4</v>
      </c>
    </row>
    <row r="49" spans="1:104" x14ac:dyDescent="0.2">
      <c r="A49" s="175"/>
      <c r="B49" s="177"/>
      <c r="C49" s="220" t="s">
        <v>133</v>
      </c>
      <c r="D49" s="221"/>
      <c r="E49" s="178">
        <v>7.4</v>
      </c>
      <c r="F49" s="228"/>
      <c r="G49" s="179"/>
      <c r="M49" s="176" t="s">
        <v>133</v>
      </c>
      <c r="O49" s="167"/>
    </row>
    <row r="50" spans="1:104" x14ac:dyDescent="0.2">
      <c r="A50" s="168">
        <v>19</v>
      </c>
      <c r="B50" s="169" t="s">
        <v>150</v>
      </c>
      <c r="C50" s="170" t="s">
        <v>151</v>
      </c>
      <c r="D50" s="171" t="s">
        <v>129</v>
      </c>
      <c r="E50" s="172">
        <v>5340.2894999999999</v>
      </c>
      <c r="F50" s="227">
        <v>0</v>
      </c>
      <c r="G50" s="173">
        <f>E50*F50</f>
        <v>0</v>
      </c>
      <c r="O50" s="167">
        <v>2</v>
      </c>
      <c r="AA50" s="143">
        <v>12</v>
      </c>
      <c r="AB50" s="143">
        <v>0</v>
      </c>
      <c r="AC50" s="143">
        <v>156</v>
      </c>
      <c r="AZ50" s="143">
        <v>2</v>
      </c>
      <c r="BA50" s="143">
        <f>IF(AZ50=1,G50,0)</f>
        <v>0</v>
      </c>
      <c r="BB50" s="143">
        <f>IF(AZ50=2,G50,0)</f>
        <v>0</v>
      </c>
      <c r="BC50" s="143">
        <f>IF(AZ50=3,G50,0)</f>
        <v>0</v>
      </c>
      <c r="BD50" s="143">
        <f>IF(AZ50=4,G50,0)</f>
        <v>0</v>
      </c>
      <c r="BE50" s="143">
        <f>IF(AZ50=5,G50,0)</f>
        <v>0</v>
      </c>
      <c r="CA50" s="174">
        <v>12</v>
      </c>
      <c r="CB50" s="174">
        <v>0</v>
      </c>
      <c r="CZ50" s="143">
        <v>1.32E-3</v>
      </c>
    </row>
    <row r="51" spans="1:104" x14ac:dyDescent="0.2">
      <c r="A51" s="175"/>
      <c r="B51" s="177"/>
      <c r="C51" s="220" t="s">
        <v>152</v>
      </c>
      <c r="D51" s="221"/>
      <c r="E51" s="178">
        <v>5340.2894999999999</v>
      </c>
      <c r="F51" s="228"/>
      <c r="G51" s="179"/>
      <c r="M51" s="176" t="s">
        <v>152</v>
      </c>
      <c r="O51" s="167"/>
    </row>
    <row r="52" spans="1:104" x14ac:dyDescent="0.2">
      <c r="A52" s="168">
        <v>20</v>
      </c>
      <c r="B52" s="169" t="s">
        <v>153</v>
      </c>
      <c r="C52" s="170" t="s">
        <v>154</v>
      </c>
      <c r="D52" s="171" t="s">
        <v>129</v>
      </c>
      <c r="E52" s="172">
        <v>134.80000000000001</v>
      </c>
      <c r="F52" s="227">
        <v>0</v>
      </c>
      <c r="G52" s="173">
        <f>E52*F52</f>
        <v>0</v>
      </c>
      <c r="O52" s="167">
        <v>2</v>
      </c>
      <c r="AA52" s="143">
        <v>12</v>
      </c>
      <c r="AB52" s="143">
        <v>0</v>
      </c>
      <c r="AC52" s="143">
        <v>92</v>
      </c>
      <c r="AZ52" s="143">
        <v>2</v>
      </c>
      <c r="BA52" s="143">
        <f>IF(AZ52=1,G52,0)</f>
        <v>0</v>
      </c>
      <c r="BB52" s="143">
        <f>IF(AZ52=2,G52,0)</f>
        <v>0</v>
      </c>
      <c r="BC52" s="143">
        <f>IF(AZ52=3,G52,0)</f>
        <v>0</v>
      </c>
      <c r="BD52" s="143">
        <f>IF(AZ52=4,G52,0)</f>
        <v>0</v>
      </c>
      <c r="BE52" s="143">
        <f>IF(AZ52=5,G52,0)</f>
        <v>0</v>
      </c>
      <c r="CA52" s="174">
        <v>12</v>
      </c>
      <c r="CB52" s="174">
        <v>0</v>
      </c>
      <c r="CZ52" s="143">
        <v>0</v>
      </c>
    </row>
    <row r="53" spans="1:104" x14ac:dyDescent="0.2">
      <c r="A53" s="175"/>
      <c r="B53" s="177"/>
      <c r="C53" s="220" t="s">
        <v>155</v>
      </c>
      <c r="D53" s="221"/>
      <c r="E53" s="178">
        <v>134.80000000000001</v>
      </c>
      <c r="F53" s="228"/>
      <c r="G53" s="179"/>
      <c r="M53" s="176" t="s">
        <v>155</v>
      </c>
      <c r="O53" s="167"/>
    </row>
    <row r="54" spans="1:104" ht="22.5" x14ac:dyDescent="0.2">
      <c r="A54" s="168">
        <v>21</v>
      </c>
      <c r="B54" s="169" t="s">
        <v>156</v>
      </c>
      <c r="C54" s="170" t="s">
        <v>157</v>
      </c>
      <c r="D54" s="171" t="s">
        <v>87</v>
      </c>
      <c r="E54" s="172">
        <v>8.2319999999999993</v>
      </c>
      <c r="F54" s="227">
        <v>0</v>
      </c>
      <c r="G54" s="173">
        <f>E54*F54</f>
        <v>0</v>
      </c>
      <c r="O54" s="167">
        <v>2</v>
      </c>
      <c r="AA54" s="143">
        <v>12</v>
      </c>
      <c r="AB54" s="143">
        <v>0</v>
      </c>
      <c r="AC54" s="143">
        <v>178</v>
      </c>
      <c r="AZ54" s="143">
        <v>2</v>
      </c>
      <c r="BA54" s="143">
        <f>IF(AZ54=1,G54,0)</f>
        <v>0</v>
      </c>
      <c r="BB54" s="143">
        <f>IF(AZ54=2,G54,0)</f>
        <v>0</v>
      </c>
      <c r="BC54" s="143">
        <f>IF(AZ54=3,G54,0)</f>
        <v>0</v>
      </c>
      <c r="BD54" s="143">
        <f>IF(AZ54=4,G54,0)</f>
        <v>0</v>
      </c>
      <c r="BE54" s="143">
        <f>IF(AZ54=5,G54,0)</f>
        <v>0</v>
      </c>
      <c r="CA54" s="174">
        <v>12</v>
      </c>
      <c r="CB54" s="174">
        <v>0</v>
      </c>
      <c r="CZ54" s="143">
        <v>0</v>
      </c>
    </row>
    <row r="55" spans="1:104" x14ac:dyDescent="0.2">
      <c r="A55" s="175"/>
      <c r="B55" s="177"/>
      <c r="C55" s="220" t="s">
        <v>158</v>
      </c>
      <c r="D55" s="221"/>
      <c r="E55" s="178">
        <v>8.2319999999999993</v>
      </c>
      <c r="F55" s="228"/>
      <c r="G55" s="179"/>
      <c r="M55" s="176" t="s">
        <v>158</v>
      </c>
      <c r="O55" s="167"/>
    </row>
    <row r="56" spans="1:104" x14ac:dyDescent="0.2">
      <c r="A56" s="168">
        <v>22</v>
      </c>
      <c r="B56" s="169" t="s">
        <v>159</v>
      </c>
      <c r="C56" s="170" t="s">
        <v>160</v>
      </c>
      <c r="D56" s="171" t="s">
        <v>114</v>
      </c>
      <c r="E56" s="172">
        <v>18.9050127</v>
      </c>
      <c r="F56" s="227">
        <v>0</v>
      </c>
      <c r="G56" s="173">
        <f>E56*F56</f>
        <v>0</v>
      </c>
      <c r="O56" s="167">
        <v>2</v>
      </c>
      <c r="AA56" s="143">
        <v>7</v>
      </c>
      <c r="AB56" s="143">
        <v>1001</v>
      </c>
      <c r="AC56" s="143">
        <v>5</v>
      </c>
      <c r="AZ56" s="143">
        <v>2</v>
      </c>
      <c r="BA56" s="143">
        <f>IF(AZ56=1,G56,0)</f>
        <v>0</v>
      </c>
      <c r="BB56" s="143">
        <f>IF(AZ56=2,G56,0)</f>
        <v>0</v>
      </c>
      <c r="BC56" s="143">
        <f>IF(AZ56=3,G56,0)</f>
        <v>0</v>
      </c>
      <c r="BD56" s="143">
        <f>IF(AZ56=4,G56,0)</f>
        <v>0</v>
      </c>
      <c r="BE56" s="143">
        <f>IF(AZ56=5,G56,0)</f>
        <v>0</v>
      </c>
      <c r="CA56" s="174">
        <v>7</v>
      </c>
      <c r="CB56" s="174">
        <v>1001</v>
      </c>
      <c r="CZ56" s="143">
        <v>0</v>
      </c>
    </row>
    <row r="57" spans="1:104" x14ac:dyDescent="0.2">
      <c r="A57" s="180"/>
      <c r="B57" s="181" t="s">
        <v>74</v>
      </c>
      <c r="C57" s="182" t="str">
        <f>CONCATENATE(B33," ",C33)</f>
        <v>762 Konstrukce tesařské</v>
      </c>
      <c r="D57" s="183"/>
      <c r="E57" s="184"/>
      <c r="F57" s="229"/>
      <c r="G57" s="186">
        <f>SUM(G33:G56)</f>
        <v>0</v>
      </c>
      <c r="O57" s="167">
        <v>4</v>
      </c>
      <c r="BA57" s="187">
        <f>SUM(BA33:BA56)</f>
        <v>0</v>
      </c>
      <c r="BB57" s="187">
        <f>SUM(BB33:BB56)</f>
        <v>0</v>
      </c>
      <c r="BC57" s="187">
        <f>SUM(BC33:BC56)</f>
        <v>0</v>
      </c>
      <c r="BD57" s="187">
        <f>SUM(BD33:BD56)</f>
        <v>0</v>
      </c>
      <c r="BE57" s="187">
        <f>SUM(BE33:BE56)</f>
        <v>0</v>
      </c>
    </row>
    <row r="58" spans="1:104" x14ac:dyDescent="0.2">
      <c r="A58" s="160" t="s">
        <v>72</v>
      </c>
      <c r="B58" s="161" t="s">
        <v>161</v>
      </c>
      <c r="C58" s="162" t="s">
        <v>162</v>
      </c>
      <c r="D58" s="163"/>
      <c r="E58" s="164"/>
      <c r="F58" s="230"/>
      <c r="G58" s="165"/>
      <c r="H58" s="166"/>
      <c r="I58" s="166"/>
      <c r="O58" s="167">
        <v>1</v>
      </c>
    </row>
    <row r="59" spans="1:104" ht="22.5" x14ac:dyDescent="0.2">
      <c r="A59" s="168">
        <v>23</v>
      </c>
      <c r="B59" s="169" t="s">
        <v>163</v>
      </c>
      <c r="C59" s="170" t="s">
        <v>164</v>
      </c>
      <c r="D59" s="171" t="s">
        <v>87</v>
      </c>
      <c r="E59" s="172">
        <v>714.42</v>
      </c>
      <c r="F59" s="227">
        <v>0</v>
      </c>
      <c r="G59" s="173">
        <f>E59*F59</f>
        <v>0</v>
      </c>
      <c r="O59" s="167">
        <v>2</v>
      </c>
      <c r="AA59" s="143">
        <v>1</v>
      </c>
      <c r="AB59" s="143">
        <v>7</v>
      </c>
      <c r="AC59" s="143">
        <v>7</v>
      </c>
      <c r="AZ59" s="143">
        <v>2</v>
      </c>
      <c r="BA59" s="143">
        <f>IF(AZ59=1,G59,0)</f>
        <v>0</v>
      </c>
      <c r="BB59" s="143">
        <f>IF(AZ59=2,G59,0)</f>
        <v>0</v>
      </c>
      <c r="BC59" s="143">
        <f>IF(AZ59=3,G59,0)</f>
        <v>0</v>
      </c>
      <c r="BD59" s="143">
        <f>IF(AZ59=4,G59,0)</f>
        <v>0</v>
      </c>
      <c r="BE59" s="143">
        <f>IF(AZ59=5,G59,0)</f>
        <v>0</v>
      </c>
      <c r="CA59" s="174">
        <v>1</v>
      </c>
      <c r="CB59" s="174">
        <v>7</v>
      </c>
      <c r="CZ59" s="143">
        <v>0</v>
      </c>
    </row>
    <row r="60" spans="1:104" x14ac:dyDescent="0.2">
      <c r="A60" s="175"/>
      <c r="B60" s="177"/>
      <c r="C60" s="220" t="s">
        <v>140</v>
      </c>
      <c r="D60" s="221"/>
      <c r="E60" s="178">
        <v>714.42</v>
      </c>
      <c r="F60" s="228"/>
      <c r="G60" s="179"/>
      <c r="M60" s="176" t="s">
        <v>140</v>
      </c>
      <c r="O60" s="167"/>
    </row>
    <row r="61" spans="1:104" x14ac:dyDescent="0.2">
      <c r="A61" s="168">
        <v>24</v>
      </c>
      <c r="B61" s="169" t="s">
        <v>165</v>
      </c>
      <c r="C61" s="170" t="s">
        <v>166</v>
      </c>
      <c r="D61" s="171" t="s">
        <v>129</v>
      </c>
      <c r="E61" s="172">
        <v>134.80000000000001</v>
      </c>
      <c r="F61" s="227">
        <v>0</v>
      </c>
      <c r="G61" s="173">
        <f>E61*F61</f>
        <v>0</v>
      </c>
      <c r="O61" s="167">
        <v>2</v>
      </c>
      <c r="AA61" s="143">
        <v>1</v>
      </c>
      <c r="AB61" s="143">
        <v>7</v>
      </c>
      <c r="AC61" s="143">
        <v>7</v>
      </c>
      <c r="AZ61" s="143">
        <v>2</v>
      </c>
      <c r="BA61" s="143">
        <f>IF(AZ61=1,G61,0)</f>
        <v>0</v>
      </c>
      <c r="BB61" s="143">
        <f>IF(AZ61=2,G61,0)</f>
        <v>0</v>
      </c>
      <c r="BC61" s="143">
        <f>IF(AZ61=3,G61,0)</f>
        <v>0</v>
      </c>
      <c r="BD61" s="143">
        <f>IF(AZ61=4,G61,0)</f>
        <v>0</v>
      </c>
      <c r="BE61" s="143">
        <f>IF(AZ61=5,G61,0)</f>
        <v>0</v>
      </c>
      <c r="CA61" s="174">
        <v>1</v>
      </c>
      <c r="CB61" s="174">
        <v>7</v>
      </c>
      <c r="CZ61" s="143">
        <v>0</v>
      </c>
    </row>
    <row r="62" spans="1:104" x14ac:dyDescent="0.2">
      <c r="A62" s="175"/>
      <c r="B62" s="177"/>
      <c r="C62" s="220" t="s">
        <v>155</v>
      </c>
      <c r="D62" s="221"/>
      <c r="E62" s="178">
        <v>134.80000000000001</v>
      </c>
      <c r="F62" s="228"/>
      <c r="G62" s="179"/>
      <c r="M62" s="176" t="s">
        <v>155</v>
      </c>
      <c r="O62" s="167"/>
    </row>
    <row r="63" spans="1:104" x14ac:dyDescent="0.2">
      <c r="A63" s="168">
        <v>25</v>
      </c>
      <c r="B63" s="169" t="s">
        <v>167</v>
      </c>
      <c r="C63" s="170" t="s">
        <v>168</v>
      </c>
      <c r="D63" s="171" t="s">
        <v>129</v>
      </c>
      <c r="E63" s="172">
        <v>134.80000000000001</v>
      </c>
      <c r="F63" s="227">
        <v>0</v>
      </c>
      <c r="G63" s="173">
        <f>E63*F63</f>
        <v>0</v>
      </c>
      <c r="O63" s="167">
        <v>2</v>
      </c>
      <c r="AA63" s="143">
        <v>1</v>
      </c>
      <c r="AB63" s="143">
        <v>7</v>
      </c>
      <c r="AC63" s="143">
        <v>7</v>
      </c>
      <c r="AZ63" s="143">
        <v>2</v>
      </c>
      <c r="BA63" s="143">
        <f>IF(AZ63=1,G63,0)</f>
        <v>0</v>
      </c>
      <c r="BB63" s="143">
        <f>IF(AZ63=2,G63,0)</f>
        <v>0</v>
      </c>
      <c r="BC63" s="143">
        <f>IF(AZ63=3,G63,0)</f>
        <v>0</v>
      </c>
      <c r="BD63" s="143">
        <f>IF(AZ63=4,G63,0)</f>
        <v>0</v>
      </c>
      <c r="BE63" s="143">
        <f>IF(AZ63=5,G63,0)</f>
        <v>0</v>
      </c>
      <c r="CA63" s="174">
        <v>1</v>
      </c>
      <c r="CB63" s="174">
        <v>7</v>
      </c>
      <c r="CZ63" s="143">
        <v>7.2999999999999996E-4</v>
      </c>
    </row>
    <row r="64" spans="1:104" x14ac:dyDescent="0.2">
      <c r="A64" s="175"/>
      <c r="B64" s="177"/>
      <c r="C64" s="220" t="s">
        <v>155</v>
      </c>
      <c r="D64" s="221"/>
      <c r="E64" s="178">
        <v>134.80000000000001</v>
      </c>
      <c r="F64" s="228"/>
      <c r="G64" s="179"/>
      <c r="M64" s="176" t="s">
        <v>155</v>
      </c>
      <c r="O64" s="167"/>
    </row>
    <row r="65" spans="1:104" x14ac:dyDescent="0.2">
      <c r="A65" s="168">
        <v>26</v>
      </c>
      <c r="B65" s="169" t="s">
        <v>169</v>
      </c>
      <c r="C65" s="170" t="s">
        <v>170</v>
      </c>
      <c r="D65" s="171" t="s">
        <v>129</v>
      </c>
      <c r="E65" s="172">
        <v>134.80000000000001</v>
      </c>
      <c r="F65" s="227">
        <v>0</v>
      </c>
      <c r="G65" s="173">
        <f>E65*F65</f>
        <v>0</v>
      </c>
      <c r="O65" s="167">
        <v>2</v>
      </c>
      <c r="AA65" s="143">
        <v>1</v>
      </c>
      <c r="AB65" s="143">
        <v>7</v>
      </c>
      <c r="AC65" s="143">
        <v>7</v>
      </c>
      <c r="AZ65" s="143">
        <v>2</v>
      </c>
      <c r="BA65" s="143">
        <f>IF(AZ65=1,G65,0)</f>
        <v>0</v>
      </c>
      <c r="BB65" s="143">
        <f>IF(AZ65=2,G65,0)</f>
        <v>0</v>
      </c>
      <c r="BC65" s="143">
        <f>IF(AZ65=3,G65,0)</f>
        <v>0</v>
      </c>
      <c r="BD65" s="143">
        <f>IF(AZ65=4,G65,0)</f>
        <v>0</v>
      </c>
      <c r="BE65" s="143">
        <f>IF(AZ65=5,G65,0)</f>
        <v>0</v>
      </c>
      <c r="CA65" s="174">
        <v>1</v>
      </c>
      <c r="CB65" s="174">
        <v>7</v>
      </c>
      <c r="CZ65" s="143">
        <v>0</v>
      </c>
    </row>
    <row r="66" spans="1:104" x14ac:dyDescent="0.2">
      <c r="A66" s="175"/>
      <c r="B66" s="177"/>
      <c r="C66" s="220" t="s">
        <v>155</v>
      </c>
      <c r="D66" s="221"/>
      <c r="E66" s="178">
        <v>134.80000000000001</v>
      </c>
      <c r="F66" s="228"/>
      <c r="G66" s="179"/>
      <c r="M66" s="176" t="s">
        <v>155</v>
      </c>
      <c r="O66" s="167"/>
    </row>
    <row r="67" spans="1:104" x14ac:dyDescent="0.2">
      <c r="A67" s="168">
        <v>27</v>
      </c>
      <c r="B67" s="169" t="s">
        <v>171</v>
      </c>
      <c r="C67" s="170" t="s">
        <v>172</v>
      </c>
      <c r="D67" s="171" t="s">
        <v>129</v>
      </c>
      <c r="E67" s="172">
        <v>134.80000000000001</v>
      </c>
      <c r="F67" s="227">
        <v>0</v>
      </c>
      <c r="G67" s="173">
        <f>E67*F67</f>
        <v>0</v>
      </c>
      <c r="O67" s="167">
        <v>2</v>
      </c>
      <c r="AA67" s="143">
        <v>1</v>
      </c>
      <c r="AB67" s="143">
        <v>7</v>
      </c>
      <c r="AC67" s="143">
        <v>7</v>
      </c>
      <c r="AZ67" s="143">
        <v>2</v>
      </c>
      <c r="BA67" s="143">
        <f>IF(AZ67=1,G67,0)</f>
        <v>0</v>
      </c>
      <c r="BB67" s="143">
        <f>IF(AZ67=2,G67,0)</f>
        <v>0</v>
      </c>
      <c r="BC67" s="143">
        <f>IF(AZ67=3,G67,0)</f>
        <v>0</v>
      </c>
      <c r="BD67" s="143">
        <f>IF(AZ67=4,G67,0)</f>
        <v>0</v>
      </c>
      <c r="BE67" s="143">
        <f>IF(AZ67=5,G67,0)</f>
        <v>0</v>
      </c>
      <c r="CA67" s="174">
        <v>1</v>
      </c>
      <c r="CB67" s="174">
        <v>7</v>
      </c>
      <c r="CZ67" s="143">
        <v>0</v>
      </c>
    </row>
    <row r="68" spans="1:104" x14ac:dyDescent="0.2">
      <c r="A68" s="175"/>
      <c r="B68" s="177"/>
      <c r="C68" s="220" t="s">
        <v>155</v>
      </c>
      <c r="D68" s="221"/>
      <c r="E68" s="178">
        <v>134.80000000000001</v>
      </c>
      <c r="F68" s="228"/>
      <c r="G68" s="179"/>
      <c r="M68" s="176" t="s">
        <v>155</v>
      </c>
      <c r="O68" s="167"/>
    </row>
    <row r="69" spans="1:104" x14ac:dyDescent="0.2">
      <c r="A69" s="168">
        <v>28</v>
      </c>
      <c r="B69" s="169" t="s">
        <v>173</v>
      </c>
      <c r="C69" s="170" t="s">
        <v>174</v>
      </c>
      <c r="D69" s="171" t="s">
        <v>129</v>
      </c>
      <c r="E69" s="172">
        <v>78.400000000000006</v>
      </c>
      <c r="F69" s="227">
        <v>0</v>
      </c>
      <c r="G69" s="173">
        <f>E69*F69</f>
        <v>0</v>
      </c>
      <c r="O69" s="167">
        <v>2</v>
      </c>
      <c r="AA69" s="143">
        <v>1</v>
      </c>
      <c r="AB69" s="143">
        <v>7</v>
      </c>
      <c r="AC69" s="143">
        <v>7</v>
      </c>
      <c r="AZ69" s="143">
        <v>2</v>
      </c>
      <c r="BA69" s="143">
        <f>IF(AZ69=1,G69,0)</f>
        <v>0</v>
      </c>
      <c r="BB69" s="143">
        <f>IF(AZ69=2,G69,0)</f>
        <v>0</v>
      </c>
      <c r="BC69" s="143">
        <f>IF(AZ69=3,G69,0)</f>
        <v>0</v>
      </c>
      <c r="BD69" s="143">
        <f>IF(AZ69=4,G69,0)</f>
        <v>0</v>
      </c>
      <c r="BE69" s="143">
        <f>IF(AZ69=5,G69,0)</f>
        <v>0</v>
      </c>
      <c r="CA69" s="174">
        <v>1</v>
      </c>
      <c r="CB69" s="174">
        <v>7</v>
      </c>
      <c r="CZ69" s="143">
        <v>0</v>
      </c>
    </row>
    <row r="70" spans="1:104" x14ac:dyDescent="0.2">
      <c r="A70" s="175"/>
      <c r="B70" s="177"/>
      <c r="C70" s="220" t="s">
        <v>175</v>
      </c>
      <c r="D70" s="221"/>
      <c r="E70" s="178">
        <v>78.400000000000006</v>
      </c>
      <c r="F70" s="228"/>
      <c r="G70" s="179"/>
      <c r="M70" s="176" t="s">
        <v>175</v>
      </c>
      <c r="O70" s="167"/>
    </row>
    <row r="71" spans="1:104" x14ac:dyDescent="0.2">
      <c r="A71" s="168">
        <v>29</v>
      </c>
      <c r="B71" s="169" t="s">
        <v>176</v>
      </c>
      <c r="C71" s="170" t="s">
        <v>177</v>
      </c>
      <c r="D71" s="171" t="s">
        <v>147</v>
      </c>
      <c r="E71" s="172">
        <v>16</v>
      </c>
      <c r="F71" s="227">
        <v>0</v>
      </c>
      <c r="G71" s="173">
        <f>E71*F71</f>
        <v>0</v>
      </c>
      <c r="O71" s="167">
        <v>2</v>
      </c>
      <c r="AA71" s="143">
        <v>1</v>
      </c>
      <c r="AB71" s="143">
        <v>7</v>
      </c>
      <c r="AC71" s="143">
        <v>7</v>
      </c>
      <c r="AZ71" s="143">
        <v>2</v>
      </c>
      <c r="BA71" s="143">
        <f>IF(AZ71=1,G71,0)</f>
        <v>0</v>
      </c>
      <c r="BB71" s="143">
        <f>IF(AZ71=2,G71,0)</f>
        <v>0</v>
      </c>
      <c r="BC71" s="143">
        <f>IF(AZ71=3,G71,0)</f>
        <v>0</v>
      </c>
      <c r="BD71" s="143">
        <f>IF(AZ71=4,G71,0)</f>
        <v>0</v>
      </c>
      <c r="BE71" s="143">
        <f>IF(AZ71=5,G71,0)</f>
        <v>0</v>
      </c>
      <c r="CA71" s="174">
        <v>1</v>
      </c>
      <c r="CB71" s="174">
        <v>7</v>
      </c>
      <c r="CZ71" s="143">
        <v>4.4000000000000002E-4</v>
      </c>
    </row>
    <row r="72" spans="1:104" x14ac:dyDescent="0.2">
      <c r="A72" s="168">
        <v>30</v>
      </c>
      <c r="B72" s="169" t="s">
        <v>178</v>
      </c>
      <c r="C72" s="170" t="s">
        <v>179</v>
      </c>
      <c r="D72" s="171" t="s">
        <v>147</v>
      </c>
      <c r="E72" s="172">
        <v>8</v>
      </c>
      <c r="F72" s="227">
        <v>0</v>
      </c>
      <c r="G72" s="173">
        <f>E72*F72</f>
        <v>0</v>
      </c>
      <c r="O72" s="167">
        <v>2</v>
      </c>
      <c r="AA72" s="143">
        <v>1</v>
      </c>
      <c r="AB72" s="143">
        <v>7</v>
      </c>
      <c r="AC72" s="143">
        <v>7</v>
      </c>
      <c r="AZ72" s="143">
        <v>2</v>
      </c>
      <c r="BA72" s="143">
        <f>IF(AZ72=1,G72,0)</f>
        <v>0</v>
      </c>
      <c r="BB72" s="143">
        <f>IF(AZ72=2,G72,0)</f>
        <v>0</v>
      </c>
      <c r="BC72" s="143">
        <f>IF(AZ72=3,G72,0)</f>
        <v>0</v>
      </c>
      <c r="BD72" s="143">
        <f>IF(AZ72=4,G72,0)</f>
        <v>0</v>
      </c>
      <c r="BE72" s="143">
        <f>IF(AZ72=5,G72,0)</f>
        <v>0</v>
      </c>
      <c r="CA72" s="174">
        <v>1</v>
      </c>
      <c r="CB72" s="174">
        <v>7</v>
      </c>
      <c r="CZ72" s="143">
        <v>2.0000000000000001E-4</v>
      </c>
    </row>
    <row r="73" spans="1:104" x14ac:dyDescent="0.2">
      <c r="A73" s="168">
        <v>31</v>
      </c>
      <c r="B73" s="169" t="s">
        <v>180</v>
      </c>
      <c r="C73" s="170" t="s">
        <v>181</v>
      </c>
      <c r="D73" s="171" t="s">
        <v>129</v>
      </c>
      <c r="E73" s="172">
        <v>134.80000000000001</v>
      </c>
      <c r="F73" s="227">
        <v>0</v>
      </c>
      <c r="G73" s="173">
        <f>E73*F73</f>
        <v>0</v>
      </c>
      <c r="O73" s="167">
        <v>2</v>
      </c>
      <c r="AA73" s="143">
        <v>1</v>
      </c>
      <c r="AB73" s="143">
        <v>0</v>
      </c>
      <c r="AC73" s="143">
        <v>0</v>
      </c>
      <c r="AZ73" s="143">
        <v>2</v>
      </c>
      <c r="BA73" s="143">
        <f>IF(AZ73=1,G73,0)</f>
        <v>0</v>
      </c>
      <c r="BB73" s="143">
        <f>IF(AZ73=2,G73,0)</f>
        <v>0</v>
      </c>
      <c r="BC73" s="143">
        <f>IF(AZ73=3,G73,0)</f>
        <v>0</v>
      </c>
      <c r="BD73" s="143">
        <f>IF(AZ73=4,G73,0)</f>
        <v>0</v>
      </c>
      <c r="BE73" s="143">
        <f>IF(AZ73=5,G73,0)</f>
        <v>0</v>
      </c>
      <c r="CA73" s="174">
        <v>1</v>
      </c>
      <c r="CB73" s="174">
        <v>0</v>
      </c>
      <c r="CZ73" s="143">
        <v>2.2499999999999998E-3</v>
      </c>
    </row>
    <row r="74" spans="1:104" x14ac:dyDescent="0.2">
      <c r="A74" s="175"/>
      <c r="B74" s="177"/>
      <c r="C74" s="220" t="s">
        <v>155</v>
      </c>
      <c r="D74" s="221"/>
      <c r="E74" s="178">
        <v>134.80000000000001</v>
      </c>
      <c r="F74" s="228"/>
      <c r="G74" s="179"/>
      <c r="M74" s="176" t="s">
        <v>155</v>
      </c>
      <c r="O74" s="167"/>
    </row>
    <row r="75" spans="1:104" x14ac:dyDescent="0.2">
      <c r="A75" s="168">
        <v>32</v>
      </c>
      <c r="B75" s="169" t="s">
        <v>182</v>
      </c>
      <c r="C75" s="170" t="s">
        <v>183</v>
      </c>
      <c r="D75" s="171" t="s">
        <v>129</v>
      </c>
      <c r="E75" s="172">
        <v>78.400000000000006</v>
      </c>
      <c r="F75" s="227">
        <v>0</v>
      </c>
      <c r="G75" s="173">
        <f>E75*F75</f>
        <v>0</v>
      </c>
      <c r="O75" s="167">
        <v>2</v>
      </c>
      <c r="AA75" s="143">
        <v>1</v>
      </c>
      <c r="AB75" s="143">
        <v>7</v>
      </c>
      <c r="AC75" s="143">
        <v>7</v>
      </c>
      <c r="AZ75" s="143">
        <v>2</v>
      </c>
      <c r="BA75" s="143">
        <f>IF(AZ75=1,G75,0)</f>
        <v>0</v>
      </c>
      <c r="BB75" s="143">
        <f>IF(AZ75=2,G75,0)</f>
        <v>0</v>
      </c>
      <c r="BC75" s="143">
        <f>IF(AZ75=3,G75,0)</f>
        <v>0</v>
      </c>
      <c r="BD75" s="143">
        <f>IF(AZ75=4,G75,0)</f>
        <v>0</v>
      </c>
      <c r="BE75" s="143">
        <f>IF(AZ75=5,G75,0)</f>
        <v>0</v>
      </c>
      <c r="CA75" s="174">
        <v>1</v>
      </c>
      <c r="CB75" s="174">
        <v>7</v>
      </c>
      <c r="CZ75" s="143">
        <v>3.4499999999999999E-3</v>
      </c>
    </row>
    <row r="76" spans="1:104" x14ac:dyDescent="0.2">
      <c r="A76" s="175"/>
      <c r="B76" s="177"/>
      <c r="C76" s="220" t="s">
        <v>175</v>
      </c>
      <c r="D76" s="221"/>
      <c r="E76" s="178">
        <v>78.400000000000006</v>
      </c>
      <c r="F76" s="228"/>
      <c r="G76" s="179"/>
      <c r="M76" s="176" t="s">
        <v>175</v>
      </c>
      <c r="O76" s="167"/>
    </row>
    <row r="77" spans="1:104" ht="22.5" x14ac:dyDescent="0.2">
      <c r="A77" s="168">
        <v>33</v>
      </c>
      <c r="B77" s="169" t="s">
        <v>184</v>
      </c>
      <c r="C77" s="170" t="s">
        <v>185</v>
      </c>
      <c r="D77" s="171" t="s">
        <v>87</v>
      </c>
      <c r="E77" s="172">
        <v>714.42</v>
      </c>
      <c r="F77" s="227">
        <v>0</v>
      </c>
      <c r="G77" s="173">
        <f>E77*F77</f>
        <v>0</v>
      </c>
      <c r="O77" s="167">
        <v>2</v>
      </c>
      <c r="AA77" s="143">
        <v>1</v>
      </c>
      <c r="AB77" s="143">
        <v>0</v>
      </c>
      <c r="AC77" s="143">
        <v>0</v>
      </c>
      <c r="AZ77" s="143">
        <v>2</v>
      </c>
      <c r="BA77" s="143">
        <f>IF(AZ77=1,G77,0)</f>
        <v>0</v>
      </c>
      <c r="BB77" s="143">
        <f>IF(AZ77=2,G77,0)</f>
        <v>0</v>
      </c>
      <c r="BC77" s="143">
        <f>IF(AZ77=3,G77,0)</f>
        <v>0</v>
      </c>
      <c r="BD77" s="143">
        <f>IF(AZ77=4,G77,0)</f>
        <v>0</v>
      </c>
      <c r="BE77" s="143">
        <f>IF(AZ77=5,G77,0)</f>
        <v>0</v>
      </c>
      <c r="CA77" s="174">
        <v>1</v>
      </c>
      <c r="CB77" s="174">
        <v>0</v>
      </c>
      <c r="CZ77" s="143">
        <v>6.7299999999999999E-3</v>
      </c>
    </row>
    <row r="78" spans="1:104" x14ac:dyDescent="0.2">
      <c r="A78" s="175"/>
      <c r="B78" s="177"/>
      <c r="C78" s="220" t="s">
        <v>140</v>
      </c>
      <c r="D78" s="221"/>
      <c r="E78" s="178">
        <v>714.42</v>
      </c>
      <c r="F78" s="228"/>
      <c r="G78" s="179"/>
      <c r="M78" s="176" t="s">
        <v>140</v>
      </c>
      <c r="O78" s="167"/>
    </row>
    <row r="79" spans="1:104" ht="22.5" x14ac:dyDescent="0.2">
      <c r="A79" s="168">
        <v>34</v>
      </c>
      <c r="B79" s="169" t="s">
        <v>186</v>
      </c>
      <c r="C79" s="170" t="s">
        <v>187</v>
      </c>
      <c r="D79" s="171" t="s">
        <v>87</v>
      </c>
      <c r="E79" s="172">
        <v>821.58299999999997</v>
      </c>
      <c r="F79" s="227">
        <v>0</v>
      </c>
      <c r="G79" s="173">
        <f>E79*F79</f>
        <v>0</v>
      </c>
      <c r="O79" s="167">
        <v>2</v>
      </c>
      <c r="AA79" s="143">
        <v>1</v>
      </c>
      <c r="AB79" s="143">
        <v>0</v>
      </c>
      <c r="AC79" s="143">
        <v>0</v>
      </c>
      <c r="AZ79" s="143">
        <v>2</v>
      </c>
      <c r="BA79" s="143">
        <f>IF(AZ79=1,G79,0)</f>
        <v>0</v>
      </c>
      <c r="BB79" s="143">
        <f>IF(AZ79=2,G79,0)</f>
        <v>0</v>
      </c>
      <c r="BC79" s="143">
        <f>IF(AZ79=3,G79,0)</f>
        <v>0</v>
      </c>
      <c r="BD79" s="143">
        <f>IF(AZ79=4,G79,0)</f>
        <v>0</v>
      </c>
      <c r="BE79" s="143">
        <f>IF(AZ79=5,G79,0)</f>
        <v>0</v>
      </c>
      <c r="CA79" s="174">
        <v>1</v>
      </c>
      <c r="CB79" s="174">
        <v>0</v>
      </c>
      <c r="CZ79" s="143">
        <v>6.7299999999999999E-3</v>
      </c>
    </row>
    <row r="80" spans="1:104" x14ac:dyDescent="0.2">
      <c r="A80" s="175"/>
      <c r="B80" s="177"/>
      <c r="C80" s="220" t="s">
        <v>188</v>
      </c>
      <c r="D80" s="221"/>
      <c r="E80" s="178">
        <v>821.58299999999997</v>
      </c>
      <c r="F80" s="228"/>
      <c r="G80" s="179"/>
      <c r="M80" s="176" t="s">
        <v>188</v>
      </c>
      <c r="O80" s="167"/>
    </row>
    <row r="81" spans="1:104" ht="22.5" x14ac:dyDescent="0.2">
      <c r="A81" s="168">
        <v>35</v>
      </c>
      <c r="B81" s="169" t="s">
        <v>189</v>
      </c>
      <c r="C81" s="170" t="s">
        <v>190</v>
      </c>
      <c r="D81" s="171" t="s">
        <v>129</v>
      </c>
      <c r="E81" s="172">
        <v>79.5</v>
      </c>
      <c r="F81" s="227">
        <v>0</v>
      </c>
      <c r="G81" s="173">
        <f>E81*F81</f>
        <v>0</v>
      </c>
      <c r="O81" s="167">
        <v>2</v>
      </c>
      <c r="AA81" s="143">
        <v>1</v>
      </c>
      <c r="AB81" s="143">
        <v>7</v>
      </c>
      <c r="AC81" s="143">
        <v>7</v>
      </c>
      <c r="AZ81" s="143">
        <v>2</v>
      </c>
      <c r="BA81" s="143">
        <f>IF(AZ81=1,G81,0)</f>
        <v>0</v>
      </c>
      <c r="BB81" s="143">
        <f>IF(AZ81=2,G81,0)</f>
        <v>0</v>
      </c>
      <c r="BC81" s="143">
        <f>IF(AZ81=3,G81,0)</f>
        <v>0</v>
      </c>
      <c r="BD81" s="143">
        <f>IF(AZ81=4,G81,0)</f>
        <v>0</v>
      </c>
      <c r="BE81" s="143">
        <f>IF(AZ81=5,G81,0)</f>
        <v>0</v>
      </c>
      <c r="CA81" s="174">
        <v>1</v>
      </c>
      <c r="CB81" s="174">
        <v>7</v>
      </c>
      <c r="CZ81" s="143">
        <v>6.2100000000000002E-3</v>
      </c>
    </row>
    <row r="82" spans="1:104" x14ac:dyDescent="0.2">
      <c r="A82" s="175"/>
      <c r="B82" s="177"/>
      <c r="C82" s="220" t="s">
        <v>191</v>
      </c>
      <c r="D82" s="221"/>
      <c r="E82" s="178">
        <v>79.5</v>
      </c>
      <c r="F82" s="228"/>
      <c r="G82" s="179"/>
      <c r="M82" s="176" t="s">
        <v>191</v>
      </c>
      <c r="O82" s="167"/>
    </row>
    <row r="83" spans="1:104" ht="22.5" x14ac:dyDescent="0.2">
      <c r="A83" s="168">
        <v>36</v>
      </c>
      <c r="B83" s="169" t="s">
        <v>192</v>
      </c>
      <c r="C83" s="170" t="s">
        <v>193</v>
      </c>
      <c r="D83" s="171" t="s">
        <v>129</v>
      </c>
      <c r="E83" s="172">
        <v>122.8</v>
      </c>
      <c r="F83" s="227">
        <v>0</v>
      </c>
      <c r="G83" s="173">
        <f>E83*F83</f>
        <v>0</v>
      </c>
      <c r="O83" s="167">
        <v>2</v>
      </c>
      <c r="AA83" s="143">
        <v>12</v>
      </c>
      <c r="AB83" s="143">
        <v>0</v>
      </c>
      <c r="AC83" s="143">
        <v>160</v>
      </c>
      <c r="AZ83" s="143">
        <v>2</v>
      </c>
      <c r="BA83" s="143">
        <f>IF(AZ83=1,G83,0)</f>
        <v>0</v>
      </c>
      <c r="BB83" s="143">
        <f>IF(AZ83=2,G83,0)</f>
        <v>0</v>
      </c>
      <c r="BC83" s="143">
        <f>IF(AZ83=3,G83,0)</f>
        <v>0</v>
      </c>
      <c r="BD83" s="143">
        <f>IF(AZ83=4,G83,0)</f>
        <v>0</v>
      </c>
      <c r="BE83" s="143">
        <f>IF(AZ83=5,G83,0)</f>
        <v>0</v>
      </c>
      <c r="CA83" s="174">
        <v>12</v>
      </c>
      <c r="CB83" s="174">
        <v>0</v>
      </c>
      <c r="CZ83" s="143">
        <v>0</v>
      </c>
    </row>
    <row r="84" spans="1:104" x14ac:dyDescent="0.2">
      <c r="A84" s="175"/>
      <c r="B84" s="177"/>
      <c r="C84" s="220" t="s">
        <v>155</v>
      </c>
      <c r="D84" s="221"/>
      <c r="E84" s="178">
        <v>134.80000000000001</v>
      </c>
      <c r="F84" s="228"/>
      <c r="G84" s="179"/>
      <c r="M84" s="176" t="s">
        <v>155</v>
      </c>
      <c r="O84" s="167"/>
    </row>
    <row r="85" spans="1:104" x14ac:dyDescent="0.2">
      <c r="A85" s="168">
        <v>37</v>
      </c>
      <c r="B85" s="169" t="s">
        <v>194</v>
      </c>
      <c r="C85" s="170" t="s">
        <v>195</v>
      </c>
      <c r="D85" s="171" t="s">
        <v>196</v>
      </c>
      <c r="E85" s="172">
        <v>1</v>
      </c>
      <c r="F85" s="227">
        <v>0</v>
      </c>
      <c r="G85" s="173">
        <f>E85*F85</f>
        <v>0</v>
      </c>
      <c r="O85" s="167">
        <v>2</v>
      </c>
      <c r="AA85" s="143">
        <v>12</v>
      </c>
      <c r="AB85" s="143">
        <v>0</v>
      </c>
      <c r="AC85" s="143">
        <v>165</v>
      </c>
      <c r="AZ85" s="143">
        <v>2</v>
      </c>
      <c r="BA85" s="143">
        <f>IF(AZ85=1,G85,0)</f>
        <v>0</v>
      </c>
      <c r="BB85" s="143">
        <f>IF(AZ85=2,G85,0)</f>
        <v>0</v>
      </c>
      <c r="BC85" s="143">
        <f>IF(AZ85=3,G85,0)</f>
        <v>0</v>
      </c>
      <c r="BD85" s="143">
        <f>IF(AZ85=4,G85,0)</f>
        <v>0</v>
      </c>
      <c r="BE85" s="143">
        <f>IF(AZ85=5,G85,0)</f>
        <v>0</v>
      </c>
      <c r="CA85" s="174">
        <v>12</v>
      </c>
      <c r="CB85" s="174">
        <v>0</v>
      </c>
      <c r="CZ85" s="143">
        <v>0</v>
      </c>
    </row>
    <row r="86" spans="1:104" x14ac:dyDescent="0.2">
      <c r="A86" s="168">
        <v>38</v>
      </c>
      <c r="B86" s="169" t="s">
        <v>197</v>
      </c>
      <c r="C86" s="170" t="s">
        <v>198</v>
      </c>
      <c r="D86" s="171" t="s">
        <v>147</v>
      </c>
      <c r="E86" s="172">
        <v>4</v>
      </c>
      <c r="F86" s="227">
        <v>0</v>
      </c>
      <c r="G86" s="173">
        <f>E86*F86</f>
        <v>0</v>
      </c>
      <c r="O86" s="167">
        <v>2</v>
      </c>
      <c r="AA86" s="143">
        <v>12</v>
      </c>
      <c r="AB86" s="143">
        <v>0</v>
      </c>
      <c r="AC86" s="143">
        <v>166</v>
      </c>
      <c r="AZ86" s="143">
        <v>2</v>
      </c>
      <c r="BA86" s="143">
        <f>IF(AZ86=1,G86,0)</f>
        <v>0</v>
      </c>
      <c r="BB86" s="143">
        <f>IF(AZ86=2,G86,0)</f>
        <v>0</v>
      </c>
      <c r="BC86" s="143">
        <f>IF(AZ86=3,G86,0)</f>
        <v>0</v>
      </c>
      <c r="BD86" s="143">
        <f>IF(AZ86=4,G86,0)</f>
        <v>0</v>
      </c>
      <c r="BE86" s="143">
        <f>IF(AZ86=5,G86,0)</f>
        <v>0</v>
      </c>
      <c r="CA86" s="174">
        <v>12</v>
      </c>
      <c r="CB86" s="174">
        <v>0</v>
      </c>
      <c r="CZ86" s="143">
        <v>0</v>
      </c>
    </row>
    <row r="87" spans="1:104" ht="22.5" x14ac:dyDescent="0.2">
      <c r="A87" s="168">
        <v>39</v>
      </c>
      <c r="B87" s="169" t="s">
        <v>199</v>
      </c>
      <c r="C87" s="170" t="s">
        <v>200</v>
      </c>
      <c r="D87" s="171" t="s">
        <v>201</v>
      </c>
      <c r="E87" s="172">
        <v>4</v>
      </c>
      <c r="F87" s="227">
        <v>0</v>
      </c>
      <c r="G87" s="173">
        <f>E87*F87</f>
        <v>0</v>
      </c>
      <c r="O87" s="167">
        <v>2</v>
      </c>
      <c r="AA87" s="143">
        <v>12</v>
      </c>
      <c r="AB87" s="143">
        <v>0</v>
      </c>
      <c r="AC87" s="143">
        <v>167</v>
      </c>
      <c r="AZ87" s="143">
        <v>2</v>
      </c>
      <c r="BA87" s="143">
        <f>IF(AZ87=1,G87,0)</f>
        <v>0</v>
      </c>
      <c r="BB87" s="143">
        <f>IF(AZ87=2,G87,0)</f>
        <v>0</v>
      </c>
      <c r="BC87" s="143">
        <f>IF(AZ87=3,G87,0)</f>
        <v>0</v>
      </c>
      <c r="BD87" s="143">
        <f>IF(AZ87=4,G87,0)</f>
        <v>0</v>
      </c>
      <c r="BE87" s="143">
        <f>IF(AZ87=5,G87,0)</f>
        <v>0</v>
      </c>
      <c r="CA87" s="174">
        <v>12</v>
      </c>
      <c r="CB87" s="174">
        <v>0</v>
      </c>
      <c r="CZ87" s="143">
        <v>0.01</v>
      </c>
    </row>
    <row r="88" spans="1:104" ht="22.5" x14ac:dyDescent="0.2">
      <c r="A88" s="168">
        <v>40</v>
      </c>
      <c r="B88" s="169" t="s">
        <v>202</v>
      </c>
      <c r="C88" s="170" t="s">
        <v>203</v>
      </c>
      <c r="D88" s="171" t="s">
        <v>147</v>
      </c>
      <c r="E88" s="172">
        <v>4</v>
      </c>
      <c r="F88" s="227">
        <v>0</v>
      </c>
      <c r="G88" s="173">
        <f>E88*F88</f>
        <v>0</v>
      </c>
      <c r="O88" s="167">
        <v>2</v>
      </c>
      <c r="AA88" s="143">
        <v>12</v>
      </c>
      <c r="AB88" s="143">
        <v>0</v>
      </c>
      <c r="AC88" s="143">
        <v>171</v>
      </c>
      <c r="AZ88" s="143">
        <v>2</v>
      </c>
      <c r="BA88" s="143">
        <f>IF(AZ88=1,G88,0)</f>
        <v>0</v>
      </c>
      <c r="BB88" s="143">
        <f>IF(AZ88=2,G88,0)</f>
        <v>0</v>
      </c>
      <c r="BC88" s="143">
        <f>IF(AZ88=3,G88,0)</f>
        <v>0</v>
      </c>
      <c r="BD88" s="143">
        <f>IF(AZ88=4,G88,0)</f>
        <v>0</v>
      </c>
      <c r="BE88" s="143">
        <f>IF(AZ88=5,G88,0)</f>
        <v>0</v>
      </c>
      <c r="CA88" s="174">
        <v>12</v>
      </c>
      <c r="CB88" s="174">
        <v>0</v>
      </c>
      <c r="CZ88" s="143">
        <v>0</v>
      </c>
    </row>
    <row r="89" spans="1:104" x14ac:dyDescent="0.2">
      <c r="A89" s="168">
        <v>41</v>
      </c>
      <c r="B89" s="169" t="s">
        <v>204</v>
      </c>
      <c r="C89" s="170" t="s">
        <v>205</v>
      </c>
      <c r="D89" s="171" t="s">
        <v>114</v>
      </c>
      <c r="E89" s="172">
        <v>11.55181919</v>
      </c>
      <c r="F89" s="227">
        <v>0</v>
      </c>
      <c r="G89" s="173">
        <f>E89*F89</f>
        <v>0</v>
      </c>
      <c r="O89" s="167">
        <v>2</v>
      </c>
      <c r="AA89" s="143">
        <v>7</v>
      </c>
      <c r="AB89" s="143">
        <v>1001</v>
      </c>
      <c r="AC89" s="143">
        <v>5</v>
      </c>
      <c r="AZ89" s="143">
        <v>2</v>
      </c>
      <c r="BA89" s="143">
        <f>IF(AZ89=1,G89,0)</f>
        <v>0</v>
      </c>
      <c r="BB89" s="143">
        <f>IF(AZ89=2,G89,0)</f>
        <v>0</v>
      </c>
      <c r="BC89" s="143">
        <f>IF(AZ89=3,G89,0)</f>
        <v>0</v>
      </c>
      <c r="BD89" s="143">
        <f>IF(AZ89=4,G89,0)</f>
        <v>0</v>
      </c>
      <c r="BE89" s="143">
        <f>IF(AZ89=5,G89,0)</f>
        <v>0</v>
      </c>
      <c r="CA89" s="174">
        <v>7</v>
      </c>
      <c r="CB89" s="174">
        <v>1001</v>
      </c>
      <c r="CZ89" s="143">
        <v>0</v>
      </c>
    </row>
    <row r="90" spans="1:104" x14ac:dyDescent="0.2">
      <c r="A90" s="180"/>
      <c r="B90" s="181" t="s">
        <v>74</v>
      </c>
      <c r="C90" s="182" t="str">
        <f>CONCATENATE(B58," ",C58)</f>
        <v>764 Konstrukce klempířské</v>
      </c>
      <c r="D90" s="183"/>
      <c r="E90" s="184"/>
      <c r="F90" s="229"/>
      <c r="G90" s="186">
        <f>SUM(G58:G89)</f>
        <v>0</v>
      </c>
      <c r="O90" s="167">
        <v>4</v>
      </c>
      <c r="BA90" s="187">
        <f>SUM(BA58:BA89)</f>
        <v>0</v>
      </c>
      <c r="BB90" s="187">
        <f>SUM(BB58:BB89)</f>
        <v>0</v>
      </c>
      <c r="BC90" s="187">
        <f>SUM(BC58:BC89)</f>
        <v>0</v>
      </c>
      <c r="BD90" s="187">
        <f>SUM(BD58:BD89)</f>
        <v>0</v>
      </c>
      <c r="BE90" s="187">
        <f>SUM(BE58:BE89)</f>
        <v>0</v>
      </c>
    </row>
    <row r="91" spans="1:104" x14ac:dyDescent="0.2">
      <c r="A91" s="160" t="s">
        <v>72</v>
      </c>
      <c r="B91" s="161" t="s">
        <v>206</v>
      </c>
      <c r="C91" s="162" t="s">
        <v>207</v>
      </c>
      <c r="D91" s="163"/>
      <c r="E91" s="164"/>
      <c r="F91" s="230"/>
      <c r="G91" s="165"/>
      <c r="H91" s="166"/>
      <c r="I91" s="166"/>
      <c r="O91" s="167">
        <v>1</v>
      </c>
    </row>
    <row r="92" spans="1:104" x14ac:dyDescent="0.2">
      <c r="A92" s="168">
        <v>42</v>
      </c>
      <c r="B92" s="169" t="s">
        <v>208</v>
      </c>
      <c r="C92" s="170" t="s">
        <v>209</v>
      </c>
      <c r="D92" s="171" t="s">
        <v>147</v>
      </c>
      <c r="E92" s="172">
        <v>4</v>
      </c>
      <c r="F92" s="227">
        <v>0</v>
      </c>
      <c r="G92" s="173">
        <f>E92*F92</f>
        <v>0</v>
      </c>
      <c r="O92" s="167">
        <v>2</v>
      </c>
      <c r="AA92" s="143">
        <v>1</v>
      </c>
      <c r="AB92" s="143">
        <v>0</v>
      </c>
      <c r="AC92" s="143">
        <v>0</v>
      </c>
      <c r="AZ92" s="143">
        <v>2</v>
      </c>
      <c r="BA92" s="143">
        <f>IF(AZ92=1,G92,0)</f>
        <v>0</v>
      </c>
      <c r="BB92" s="143">
        <f>IF(AZ92=2,G92,0)</f>
        <v>0</v>
      </c>
      <c r="BC92" s="143">
        <f>IF(AZ92=3,G92,0)</f>
        <v>0</v>
      </c>
      <c r="BD92" s="143">
        <f>IF(AZ92=4,G92,0)</f>
        <v>0</v>
      </c>
      <c r="BE92" s="143">
        <f>IF(AZ92=5,G92,0)</f>
        <v>0</v>
      </c>
      <c r="CA92" s="174">
        <v>1</v>
      </c>
      <c r="CB92" s="174">
        <v>0</v>
      </c>
      <c r="CZ92" s="143">
        <v>1.01E-3</v>
      </c>
    </row>
    <row r="93" spans="1:104" x14ac:dyDescent="0.2">
      <c r="A93" s="168">
        <v>43</v>
      </c>
      <c r="B93" s="169" t="s">
        <v>210</v>
      </c>
      <c r="C93" s="170" t="s">
        <v>211</v>
      </c>
      <c r="D93" s="171" t="s">
        <v>147</v>
      </c>
      <c r="E93" s="172">
        <v>8</v>
      </c>
      <c r="F93" s="227">
        <v>0</v>
      </c>
      <c r="G93" s="173">
        <f>E93*F93</f>
        <v>0</v>
      </c>
      <c r="O93" s="167">
        <v>2</v>
      </c>
      <c r="AA93" s="143">
        <v>1</v>
      </c>
      <c r="AB93" s="143">
        <v>7</v>
      </c>
      <c r="AC93" s="143">
        <v>7</v>
      </c>
      <c r="AZ93" s="143">
        <v>2</v>
      </c>
      <c r="BA93" s="143">
        <f>IF(AZ93=1,G93,0)</f>
        <v>0</v>
      </c>
      <c r="BB93" s="143">
        <f>IF(AZ93=2,G93,0)</f>
        <v>0</v>
      </c>
      <c r="BC93" s="143">
        <f>IF(AZ93=3,G93,0)</f>
        <v>0</v>
      </c>
      <c r="BD93" s="143">
        <f>IF(AZ93=4,G93,0)</f>
        <v>0</v>
      </c>
      <c r="BE93" s="143">
        <f>IF(AZ93=5,G93,0)</f>
        <v>0</v>
      </c>
      <c r="CA93" s="174">
        <v>1</v>
      </c>
      <c r="CB93" s="174">
        <v>7</v>
      </c>
      <c r="CZ93" s="143">
        <v>7.1000000000000002E-4</v>
      </c>
    </row>
    <row r="94" spans="1:104" x14ac:dyDescent="0.2">
      <c r="A94" s="168">
        <v>44</v>
      </c>
      <c r="B94" s="169" t="s">
        <v>212</v>
      </c>
      <c r="C94" s="170" t="s">
        <v>213</v>
      </c>
      <c r="D94" s="171" t="s">
        <v>87</v>
      </c>
      <c r="E94" s="172">
        <v>714.42</v>
      </c>
      <c r="F94" s="227">
        <v>0</v>
      </c>
      <c r="G94" s="173">
        <f>E94*F94</f>
        <v>0</v>
      </c>
      <c r="O94" s="167">
        <v>2</v>
      </c>
      <c r="AA94" s="143">
        <v>1</v>
      </c>
      <c r="AB94" s="143">
        <v>7</v>
      </c>
      <c r="AC94" s="143">
        <v>7</v>
      </c>
      <c r="AZ94" s="143">
        <v>2</v>
      </c>
      <c r="BA94" s="143">
        <f>IF(AZ94=1,G94,0)</f>
        <v>0</v>
      </c>
      <c r="BB94" s="143">
        <f>IF(AZ94=2,G94,0)</f>
        <v>0</v>
      </c>
      <c r="BC94" s="143">
        <f>IF(AZ94=3,G94,0)</f>
        <v>0</v>
      </c>
      <c r="BD94" s="143">
        <f>IF(AZ94=4,G94,0)</f>
        <v>0</v>
      </c>
      <c r="BE94" s="143">
        <f>IF(AZ94=5,G94,0)</f>
        <v>0</v>
      </c>
      <c r="CA94" s="174">
        <v>1</v>
      </c>
      <c r="CB94" s="174">
        <v>7</v>
      </c>
      <c r="CZ94" s="143">
        <v>1.7000000000000001E-4</v>
      </c>
    </row>
    <row r="95" spans="1:104" x14ac:dyDescent="0.2">
      <c r="A95" s="175"/>
      <c r="B95" s="177"/>
      <c r="C95" s="220" t="s">
        <v>140</v>
      </c>
      <c r="D95" s="221"/>
      <c r="E95" s="178">
        <v>714.42</v>
      </c>
      <c r="F95" s="228"/>
      <c r="G95" s="179"/>
      <c r="M95" s="176" t="s">
        <v>140</v>
      </c>
      <c r="O95" s="167"/>
    </row>
    <row r="96" spans="1:104" ht="22.5" x14ac:dyDescent="0.2">
      <c r="A96" s="168">
        <v>45</v>
      </c>
      <c r="B96" s="169" t="s">
        <v>214</v>
      </c>
      <c r="C96" s="170" t="s">
        <v>215</v>
      </c>
      <c r="D96" s="171" t="s">
        <v>87</v>
      </c>
      <c r="E96" s="172">
        <v>857.30399999999997</v>
      </c>
      <c r="F96" s="227">
        <v>0</v>
      </c>
      <c r="G96" s="173">
        <f>E96*F96</f>
        <v>0</v>
      </c>
      <c r="O96" s="167">
        <v>2</v>
      </c>
      <c r="AA96" s="143">
        <v>1</v>
      </c>
      <c r="AB96" s="143">
        <v>7</v>
      </c>
      <c r="AC96" s="143">
        <v>7</v>
      </c>
      <c r="AZ96" s="143">
        <v>2</v>
      </c>
      <c r="BA96" s="143">
        <f>IF(AZ96=1,G96,0)</f>
        <v>0</v>
      </c>
      <c r="BB96" s="143">
        <f>IF(AZ96=2,G96,0)</f>
        <v>0</v>
      </c>
      <c r="BC96" s="143">
        <f>IF(AZ96=3,G96,0)</f>
        <v>0</v>
      </c>
      <c r="BD96" s="143">
        <f>IF(AZ96=4,G96,0)</f>
        <v>0</v>
      </c>
      <c r="BE96" s="143">
        <f>IF(AZ96=5,G96,0)</f>
        <v>0</v>
      </c>
      <c r="CA96" s="174">
        <v>1</v>
      </c>
      <c r="CB96" s="174">
        <v>7</v>
      </c>
      <c r="CZ96" s="143">
        <v>1.7000000000000001E-4</v>
      </c>
    </row>
    <row r="97" spans="1:104" x14ac:dyDescent="0.2">
      <c r="A97" s="175"/>
      <c r="B97" s="177"/>
      <c r="C97" s="220" t="s">
        <v>216</v>
      </c>
      <c r="D97" s="221"/>
      <c r="E97" s="178">
        <v>857.30399999999997</v>
      </c>
      <c r="F97" s="228"/>
      <c r="G97" s="179"/>
      <c r="M97" s="176" t="s">
        <v>216</v>
      </c>
      <c r="O97" s="167"/>
    </row>
    <row r="98" spans="1:104" x14ac:dyDescent="0.2">
      <c r="A98" s="168">
        <v>46</v>
      </c>
      <c r="B98" s="169" t="s">
        <v>217</v>
      </c>
      <c r="C98" s="170" t="s">
        <v>218</v>
      </c>
      <c r="D98" s="171" t="s">
        <v>114</v>
      </c>
      <c r="E98" s="172">
        <v>0.27691307999999998</v>
      </c>
      <c r="F98" s="227">
        <v>0</v>
      </c>
      <c r="G98" s="173">
        <f>E98*F98</f>
        <v>0</v>
      </c>
      <c r="O98" s="167">
        <v>2</v>
      </c>
      <c r="AA98" s="143">
        <v>7</v>
      </c>
      <c r="AB98" s="143">
        <v>1001</v>
      </c>
      <c r="AC98" s="143">
        <v>5</v>
      </c>
      <c r="AZ98" s="143">
        <v>2</v>
      </c>
      <c r="BA98" s="143">
        <f>IF(AZ98=1,G98,0)</f>
        <v>0</v>
      </c>
      <c r="BB98" s="143">
        <f>IF(AZ98=2,G98,0)</f>
        <v>0</v>
      </c>
      <c r="BC98" s="143">
        <f>IF(AZ98=3,G98,0)</f>
        <v>0</v>
      </c>
      <c r="BD98" s="143">
        <f>IF(AZ98=4,G98,0)</f>
        <v>0</v>
      </c>
      <c r="BE98" s="143">
        <f>IF(AZ98=5,G98,0)</f>
        <v>0</v>
      </c>
      <c r="CA98" s="174">
        <v>7</v>
      </c>
      <c r="CB98" s="174">
        <v>1001</v>
      </c>
      <c r="CZ98" s="143">
        <v>0</v>
      </c>
    </row>
    <row r="99" spans="1:104" x14ac:dyDescent="0.2">
      <c r="A99" s="180"/>
      <c r="B99" s="181" t="s">
        <v>74</v>
      </c>
      <c r="C99" s="182" t="str">
        <f>CONCATENATE(B91," ",C91)</f>
        <v>765 Krytiny tvrdé</v>
      </c>
      <c r="D99" s="183"/>
      <c r="E99" s="184"/>
      <c r="F99" s="229"/>
      <c r="G99" s="186">
        <f>SUM(G91:G98)</f>
        <v>0</v>
      </c>
      <c r="O99" s="167">
        <v>4</v>
      </c>
      <c r="BA99" s="187">
        <f>SUM(BA91:BA98)</f>
        <v>0</v>
      </c>
      <c r="BB99" s="187">
        <f>SUM(BB91:BB98)</f>
        <v>0</v>
      </c>
      <c r="BC99" s="187">
        <f>SUM(BC91:BC98)</f>
        <v>0</v>
      </c>
      <c r="BD99" s="187">
        <f>SUM(BD91:BD98)</f>
        <v>0</v>
      </c>
      <c r="BE99" s="187">
        <f>SUM(BE91:BE98)</f>
        <v>0</v>
      </c>
    </row>
    <row r="100" spans="1:104" x14ac:dyDescent="0.2">
      <c r="A100" s="160" t="s">
        <v>72</v>
      </c>
      <c r="B100" s="161" t="s">
        <v>219</v>
      </c>
      <c r="C100" s="162" t="s">
        <v>220</v>
      </c>
      <c r="D100" s="163"/>
      <c r="E100" s="164"/>
      <c r="F100" s="230"/>
      <c r="G100" s="165"/>
      <c r="H100" s="166"/>
      <c r="I100" s="166"/>
      <c r="O100" s="167">
        <v>1</v>
      </c>
    </row>
    <row r="101" spans="1:104" x14ac:dyDescent="0.2">
      <c r="A101" s="168">
        <v>47</v>
      </c>
      <c r="B101" s="169" t="s">
        <v>221</v>
      </c>
      <c r="C101" s="170" t="s">
        <v>222</v>
      </c>
      <c r="D101" s="171" t="s">
        <v>147</v>
      </c>
      <c r="E101" s="172">
        <v>4</v>
      </c>
      <c r="F101" s="227">
        <v>0</v>
      </c>
      <c r="G101" s="173">
        <f>E101*F101</f>
        <v>0</v>
      </c>
      <c r="O101" s="167">
        <v>2</v>
      </c>
      <c r="AA101" s="143">
        <v>1</v>
      </c>
      <c r="AB101" s="143">
        <v>7</v>
      </c>
      <c r="AC101" s="143">
        <v>7</v>
      </c>
      <c r="AZ101" s="143">
        <v>2</v>
      </c>
      <c r="BA101" s="143">
        <f>IF(AZ101=1,G101,0)</f>
        <v>0</v>
      </c>
      <c r="BB101" s="143">
        <f>IF(AZ101=2,G101,0)</f>
        <v>0</v>
      </c>
      <c r="BC101" s="143">
        <f>IF(AZ101=3,G101,0)</f>
        <v>0</v>
      </c>
      <c r="BD101" s="143">
        <f>IF(AZ101=4,G101,0)</f>
        <v>0</v>
      </c>
      <c r="BE101" s="143">
        <f>IF(AZ101=5,G101,0)</f>
        <v>0</v>
      </c>
      <c r="CA101" s="174">
        <v>1</v>
      </c>
      <c r="CB101" s="174">
        <v>7</v>
      </c>
      <c r="CZ101" s="143">
        <v>2.0000000000000001E-4</v>
      </c>
    </row>
    <row r="102" spans="1:104" x14ac:dyDescent="0.2">
      <c r="A102" s="168">
        <v>48</v>
      </c>
      <c r="B102" s="169" t="s">
        <v>223</v>
      </c>
      <c r="C102" s="170" t="s">
        <v>224</v>
      </c>
      <c r="D102" s="171" t="s">
        <v>147</v>
      </c>
      <c r="E102" s="172">
        <v>4</v>
      </c>
      <c r="F102" s="227">
        <v>0</v>
      </c>
      <c r="G102" s="173">
        <f>E102*F102</f>
        <v>0</v>
      </c>
      <c r="O102" s="167">
        <v>2</v>
      </c>
      <c r="AA102" s="143">
        <v>1</v>
      </c>
      <c r="AB102" s="143">
        <v>7</v>
      </c>
      <c r="AC102" s="143">
        <v>7</v>
      </c>
      <c r="AZ102" s="143">
        <v>2</v>
      </c>
      <c r="BA102" s="143">
        <f>IF(AZ102=1,G102,0)</f>
        <v>0</v>
      </c>
      <c r="BB102" s="143">
        <f>IF(AZ102=2,G102,0)</f>
        <v>0</v>
      </c>
      <c r="BC102" s="143">
        <f>IF(AZ102=3,G102,0)</f>
        <v>0</v>
      </c>
      <c r="BD102" s="143">
        <f>IF(AZ102=4,G102,0)</f>
        <v>0</v>
      </c>
      <c r="BE102" s="143">
        <f>IF(AZ102=5,G102,0)</f>
        <v>0</v>
      </c>
      <c r="CA102" s="174">
        <v>1</v>
      </c>
      <c r="CB102" s="174">
        <v>7</v>
      </c>
      <c r="CZ102" s="143">
        <v>2.2950000000000002E-2</v>
      </c>
    </row>
    <row r="103" spans="1:104" x14ac:dyDescent="0.2">
      <c r="A103" s="168">
        <v>49</v>
      </c>
      <c r="B103" s="169" t="s">
        <v>225</v>
      </c>
      <c r="C103" s="170" t="s">
        <v>226</v>
      </c>
      <c r="D103" s="171" t="s">
        <v>147</v>
      </c>
      <c r="E103" s="172">
        <v>4</v>
      </c>
      <c r="F103" s="227">
        <v>0</v>
      </c>
      <c r="G103" s="173">
        <f>E103*F103</f>
        <v>0</v>
      </c>
      <c r="O103" s="167">
        <v>2</v>
      </c>
      <c r="AA103" s="143">
        <v>1</v>
      </c>
      <c r="AB103" s="143">
        <v>7</v>
      </c>
      <c r="AC103" s="143">
        <v>7</v>
      </c>
      <c r="AZ103" s="143">
        <v>2</v>
      </c>
      <c r="BA103" s="143">
        <f>IF(AZ103=1,G103,0)</f>
        <v>0</v>
      </c>
      <c r="BB103" s="143">
        <f>IF(AZ103=2,G103,0)</f>
        <v>0</v>
      </c>
      <c r="BC103" s="143">
        <f>IF(AZ103=3,G103,0)</f>
        <v>0</v>
      </c>
      <c r="BD103" s="143">
        <f>IF(AZ103=4,G103,0)</f>
        <v>0</v>
      </c>
      <c r="BE103" s="143">
        <f>IF(AZ103=5,G103,0)</f>
        <v>0</v>
      </c>
      <c r="CA103" s="174">
        <v>1</v>
      </c>
      <c r="CB103" s="174">
        <v>7</v>
      </c>
      <c r="CZ103" s="143">
        <v>2.0000000000000001E-4</v>
      </c>
    </row>
    <row r="104" spans="1:104" ht="22.5" x14ac:dyDescent="0.2">
      <c r="A104" s="168">
        <v>50</v>
      </c>
      <c r="B104" s="169" t="s">
        <v>192</v>
      </c>
      <c r="C104" s="170" t="s">
        <v>227</v>
      </c>
      <c r="D104" s="171" t="s">
        <v>73</v>
      </c>
      <c r="E104" s="172">
        <v>4</v>
      </c>
      <c r="F104" s="227">
        <v>0</v>
      </c>
      <c r="G104" s="173">
        <f>E104*F104</f>
        <v>0</v>
      </c>
      <c r="O104" s="167">
        <v>2</v>
      </c>
      <c r="AA104" s="143">
        <v>12</v>
      </c>
      <c r="AB104" s="143">
        <v>0</v>
      </c>
      <c r="AC104" s="143">
        <v>155</v>
      </c>
      <c r="AZ104" s="143">
        <v>2</v>
      </c>
      <c r="BA104" s="143">
        <f>IF(AZ104=1,G104,0)</f>
        <v>0</v>
      </c>
      <c r="BB104" s="143">
        <f>IF(AZ104=2,G104,0)</f>
        <v>0</v>
      </c>
      <c r="BC104" s="143">
        <f>IF(AZ104=3,G104,0)</f>
        <v>0</v>
      </c>
      <c r="BD104" s="143">
        <f>IF(AZ104=4,G104,0)</f>
        <v>0</v>
      </c>
      <c r="BE104" s="143">
        <f>IF(AZ104=5,G104,0)</f>
        <v>0</v>
      </c>
      <c r="CA104" s="174">
        <v>12</v>
      </c>
      <c r="CB104" s="174">
        <v>0</v>
      </c>
      <c r="CZ104" s="143">
        <v>0</v>
      </c>
    </row>
    <row r="105" spans="1:104" x14ac:dyDescent="0.2">
      <c r="A105" s="168">
        <v>51</v>
      </c>
      <c r="B105" s="169" t="s">
        <v>228</v>
      </c>
      <c r="C105" s="170" t="s">
        <v>229</v>
      </c>
      <c r="D105" s="171" t="s">
        <v>114</v>
      </c>
      <c r="E105" s="172">
        <v>9.3399999999999997E-2</v>
      </c>
      <c r="F105" s="227">
        <v>0</v>
      </c>
      <c r="G105" s="173">
        <f>E105*F105</f>
        <v>0</v>
      </c>
      <c r="O105" s="167">
        <v>2</v>
      </c>
      <c r="AA105" s="143">
        <v>7</v>
      </c>
      <c r="AB105" s="143">
        <v>1001</v>
      </c>
      <c r="AC105" s="143">
        <v>5</v>
      </c>
      <c r="AZ105" s="143">
        <v>2</v>
      </c>
      <c r="BA105" s="143">
        <f>IF(AZ105=1,G105,0)</f>
        <v>0</v>
      </c>
      <c r="BB105" s="143">
        <f>IF(AZ105=2,G105,0)</f>
        <v>0</v>
      </c>
      <c r="BC105" s="143">
        <f>IF(AZ105=3,G105,0)</f>
        <v>0</v>
      </c>
      <c r="BD105" s="143">
        <f>IF(AZ105=4,G105,0)</f>
        <v>0</v>
      </c>
      <c r="BE105" s="143">
        <f>IF(AZ105=5,G105,0)</f>
        <v>0</v>
      </c>
      <c r="CA105" s="174">
        <v>7</v>
      </c>
      <c r="CB105" s="174">
        <v>1001</v>
      </c>
      <c r="CZ105" s="143">
        <v>0</v>
      </c>
    </row>
    <row r="106" spans="1:104" x14ac:dyDescent="0.2">
      <c r="A106" s="180"/>
      <c r="B106" s="181" t="s">
        <v>74</v>
      </c>
      <c r="C106" s="182" t="str">
        <f>CONCATENATE(B100," ",C100)</f>
        <v>766 Konstrukce truhlářské</v>
      </c>
      <c r="D106" s="183"/>
      <c r="E106" s="184"/>
      <c r="F106" s="229"/>
      <c r="G106" s="186">
        <f>SUM(G100:G105)</f>
        <v>0</v>
      </c>
      <c r="O106" s="167">
        <v>4</v>
      </c>
      <c r="BA106" s="187">
        <f>SUM(BA100:BA105)</f>
        <v>0</v>
      </c>
      <c r="BB106" s="187">
        <f>SUM(BB100:BB105)</f>
        <v>0</v>
      </c>
      <c r="BC106" s="187">
        <f>SUM(BC100:BC105)</f>
        <v>0</v>
      </c>
      <c r="BD106" s="187">
        <f>SUM(BD100:BD105)</f>
        <v>0</v>
      </c>
      <c r="BE106" s="187">
        <f>SUM(BE100:BE105)</f>
        <v>0</v>
      </c>
    </row>
    <row r="107" spans="1:104" x14ac:dyDescent="0.2">
      <c r="A107" s="160" t="s">
        <v>72</v>
      </c>
      <c r="B107" s="161" t="s">
        <v>230</v>
      </c>
      <c r="C107" s="162" t="s">
        <v>231</v>
      </c>
      <c r="D107" s="163"/>
      <c r="E107" s="164"/>
      <c r="F107" s="230"/>
      <c r="G107" s="165"/>
      <c r="H107" s="166"/>
      <c r="I107" s="166"/>
      <c r="O107" s="167">
        <v>1</v>
      </c>
    </row>
    <row r="108" spans="1:104" x14ac:dyDescent="0.2">
      <c r="A108" s="168">
        <v>52</v>
      </c>
      <c r="B108" s="169" t="s">
        <v>232</v>
      </c>
      <c r="C108" s="170" t="s">
        <v>233</v>
      </c>
      <c r="D108" s="171" t="s">
        <v>87</v>
      </c>
      <c r="E108" s="172">
        <v>621.06200000000001</v>
      </c>
      <c r="F108" s="227">
        <v>0</v>
      </c>
      <c r="G108" s="173">
        <f>E108*F108</f>
        <v>0</v>
      </c>
      <c r="O108" s="167">
        <v>2</v>
      </c>
      <c r="AA108" s="143">
        <v>1</v>
      </c>
      <c r="AB108" s="143">
        <v>7</v>
      </c>
      <c r="AC108" s="143">
        <v>7</v>
      </c>
      <c r="AZ108" s="143">
        <v>2</v>
      </c>
      <c r="BA108" s="143">
        <f>IF(AZ108=1,G108,0)</f>
        <v>0</v>
      </c>
      <c r="BB108" s="143">
        <f>IF(AZ108=2,G108,0)</f>
        <v>0</v>
      </c>
      <c r="BC108" s="143">
        <f>IF(AZ108=3,G108,0)</f>
        <v>0</v>
      </c>
      <c r="BD108" s="143">
        <f>IF(AZ108=4,G108,0)</f>
        <v>0</v>
      </c>
      <c r="BE108" s="143">
        <f>IF(AZ108=5,G108,0)</f>
        <v>0</v>
      </c>
      <c r="CA108" s="174">
        <v>1</v>
      </c>
      <c r="CB108" s="174">
        <v>7</v>
      </c>
      <c r="CZ108" s="143">
        <v>5.1999999999999995E-4</v>
      </c>
    </row>
    <row r="109" spans="1:104" ht="33.75" x14ac:dyDescent="0.2">
      <c r="A109" s="175"/>
      <c r="B109" s="177"/>
      <c r="C109" s="220" t="s">
        <v>234</v>
      </c>
      <c r="D109" s="221"/>
      <c r="E109" s="178">
        <v>621.06200000000001</v>
      </c>
      <c r="F109" s="228"/>
      <c r="G109" s="179"/>
      <c r="M109" s="176" t="s">
        <v>234</v>
      </c>
      <c r="O109" s="167"/>
    </row>
    <row r="110" spans="1:104" x14ac:dyDescent="0.2">
      <c r="A110" s="180"/>
      <c r="B110" s="181" t="s">
        <v>74</v>
      </c>
      <c r="C110" s="182" t="str">
        <f>CONCATENATE(B107," ",C107)</f>
        <v>783 Nátěry</v>
      </c>
      <c r="D110" s="183"/>
      <c r="E110" s="184"/>
      <c r="F110" s="229"/>
      <c r="G110" s="186">
        <f>SUM(G107:G109)</f>
        <v>0</v>
      </c>
      <c r="O110" s="167">
        <v>4</v>
      </c>
      <c r="BA110" s="187">
        <f>SUM(BA107:BA109)</f>
        <v>0</v>
      </c>
      <c r="BB110" s="187">
        <f>SUM(BB107:BB109)</f>
        <v>0</v>
      </c>
      <c r="BC110" s="187">
        <f>SUM(BC107:BC109)</f>
        <v>0</v>
      </c>
      <c r="BD110" s="187">
        <f>SUM(BD107:BD109)</f>
        <v>0</v>
      </c>
      <c r="BE110" s="187">
        <f>SUM(BE107:BE109)</f>
        <v>0</v>
      </c>
    </row>
    <row r="111" spans="1:104" x14ac:dyDescent="0.2">
      <c r="A111" s="160" t="s">
        <v>72</v>
      </c>
      <c r="B111" s="161" t="s">
        <v>235</v>
      </c>
      <c r="C111" s="162" t="s">
        <v>236</v>
      </c>
      <c r="D111" s="163"/>
      <c r="E111" s="164"/>
      <c r="F111" s="230"/>
      <c r="G111" s="165"/>
      <c r="H111" s="166"/>
      <c r="I111" s="166"/>
      <c r="O111" s="167">
        <v>1</v>
      </c>
    </row>
    <row r="112" spans="1:104" ht="22.5" x14ac:dyDescent="0.2">
      <c r="A112" s="168">
        <v>53</v>
      </c>
      <c r="B112" s="169" t="s">
        <v>192</v>
      </c>
      <c r="C112" s="170" t="s">
        <v>237</v>
      </c>
      <c r="D112" s="171" t="s">
        <v>73</v>
      </c>
      <c r="E112" s="172">
        <v>1</v>
      </c>
      <c r="F112" s="227">
        <v>0</v>
      </c>
      <c r="G112" s="173">
        <f>E112*F112</f>
        <v>0</v>
      </c>
      <c r="O112" s="167">
        <v>2</v>
      </c>
      <c r="AA112" s="143">
        <v>12</v>
      </c>
      <c r="AB112" s="143">
        <v>0</v>
      </c>
      <c r="AC112" s="143">
        <v>94</v>
      </c>
      <c r="AZ112" s="143">
        <v>4</v>
      </c>
      <c r="BA112" s="143">
        <f>IF(AZ112=1,G112,0)</f>
        <v>0</v>
      </c>
      <c r="BB112" s="143">
        <f>IF(AZ112=2,G112,0)</f>
        <v>0</v>
      </c>
      <c r="BC112" s="143">
        <f>IF(AZ112=3,G112,0)</f>
        <v>0</v>
      </c>
      <c r="BD112" s="143">
        <f>IF(AZ112=4,G112,0)</f>
        <v>0</v>
      </c>
      <c r="BE112" s="143">
        <f>IF(AZ112=5,G112,0)</f>
        <v>0</v>
      </c>
      <c r="CA112" s="174">
        <v>12</v>
      </c>
      <c r="CB112" s="174">
        <v>0</v>
      </c>
      <c r="CZ112" s="143">
        <v>0</v>
      </c>
    </row>
    <row r="113" spans="1:104" x14ac:dyDescent="0.2">
      <c r="A113" s="180"/>
      <c r="B113" s="181" t="s">
        <v>74</v>
      </c>
      <c r="C113" s="182" t="str">
        <f>CONCATENATE(B111," ",C111)</f>
        <v>M21 Elektromontáže</v>
      </c>
      <c r="D113" s="183"/>
      <c r="E113" s="184"/>
      <c r="F113" s="229"/>
      <c r="G113" s="186">
        <f>SUM(G111:G112)</f>
        <v>0</v>
      </c>
      <c r="O113" s="167">
        <v>4</v>
      </c>
      <c r="BA113" s="187">
        <f>SUM(BA111:BA112)</f>
        <v>0</v>
      </c>
      <c r="BB113" s="187">
        <f>SUM(BB111:BB112)</f>
        <v>0</v>
      </c>
      <c r="BC113" s="187">
        <f>SUM(BC111:BC112)</f>
        <v>0</v>
      </c>
      <c r="BD113" s="187">
        <f>SUM(BD111:BD112)</f>
        <v>0</v>
      </c>
      <c r="BE113" s="187">
        <f>SUM(BE111:BE112)</f>
        <v>0</v>
      </c>
    </row>
    <row r="114" spans="1:104" x14ac:dyDescent="0.2">
      <c r="A114" s="160" t="s">
        <v>72</v>
      </c>
      <c r="B114" s="161" t="s">
        <v>238</v>
      </c>
      <c r="C114" s="162" t="s">
        <v>239</v>
      </c>
      <c r="D114" s="163"/>
      <c r="E114" s="164"/>
      <c r="F114" s="230"/>
      <c r="G114" s="165"/>
      <c r="H114" s="166"/>
      <c r="I114" s="166"/>
      <c r="O114" s="167">
        <v>1</v>
      </c>
    </row>
    <row r="115" spans="1:104" x14ac:dyDescent="0.2">
      <c r="A115" s="168">
        <v>54</v>
      </c>
      <c r="B115" s="169" t="s">
        <v>240</v>
      </c>
      <c r="C115" s="170" t="s">
        <v>241</v>
      </c>
      <c r="D115" s="171" t="s">
        <v>114</v>
      </c>
      <c r="E115" s="172">
        <v>33.835358399999997</v>
      </c>
      <c r="F115" s="227">
        <v>0</v>
      </c>
      <c r="G115" s="173">
        <f>E115*F115</f>
        <v>0</v>
      </c>
      <c r="O115" s="167">
        <v>2</v>
      </c>
      <c r="AA115" s="143">
        <v>8</v>
      </c>
      <c r="AB115" s="143">
        <v>0</v>
      </c>
      <c r="AC115" s="143">
        <v>3</v>
      </c>
      <c r="AZ115" s="143">
        <v>1</v>
      </c>
      <c r="BA115" s="143">
        <f>IF(AZ115=1,G115,0)</f>
        <v>0</v>
      </c>
      <c r="BB115" s="143">
        <f>IF(AZ115=2,G115,0)</f>
        <v>0</v>
      </c>
      <c r="BC115" s="143">
        <f>IF(AZ115=3,G115,0)</f>
        <v>0</v>
      </c>
      <c r="BD115" s="143">
        <f>IF(AZ115=4,G115,0)</f>
        <v>0</v>
      </c>
      <c r="BE115" s="143">
        <f>IF(AZ115=5,G115,0)</f>
        <v>0</v>
      </c>
      <c r="CA115" s="174">
        <v>8</v>
      </c>
      <c r="CB115" s="174">
        <v>0</v>
      </c>
      <c r="CZ115" s="143">
        <v>0</v>
      </c>
    </row>
    <row r="116" spans="1:104" x14ac:dyDescent="0.2">
      <c r="A116" s="168">
        <v>55</v>
      </c>
      <c r="B116" s="169" t="s">
        <v>242</v>
      </c>
      <c r="C116" s="170" t="s">
        <v>243</v>
      </c>
      <c r="D116" s="171" t="s">
        <v>114</v>
      </c>
      <c r="E116" s="172">
        <v>33.835358399999997</v>
      </c>
      <c r="F116" s="227">
        <v>0</v>
      </c>
      <c r="G116" s="173">
        <f>E116*F116</f>
        <v>0</v>
      </c>
      <c r="O116" s="167">
        <v>2</v>
      </c>
      <c r="AA116" s="143">
        <v>8</v>
      </c>
      <c r="AB116" s="143">
        <v>1</v>
      </c>
      <c r="AC116" s="143">
        <v>3</v>
      </c>
      <c r="AZ116" s="143">
        <v>1</v>
      </c>
      <c r="BA116" s="143">
        <f>IF(AZ116=1,G116,0)</f>
        <v>0</v>
      </c>
      <c r="BB116" s="143">
        <f>IF(AZ116=2,G116,0)</f>
        <v>0</v>
      </c>
      <c r="BC116" s="143">
        <f>IF(AZ116=3,G116,0)</f>
        <v>0</v>
      </c>
      <c r="BD116" s="143">
        <f>IF(AZ116=4,G116,0)</f>
        <v>0</v>
      </c>
      <c r="BE116" s="143">
        <f>IF(AZ116=5,G116,0)</f>
        <v>0</v>
      </c>
      <c r="CA116" s="174">
        <v>8</v>
      </c>
      <c r="CB116" s="174">
        <v>1</v>
      </c>
      <c r="CZ116" s="143">
        <v>0</v>
      </c>
    </row>
    <row r="117" spans="1:104" x14ac:dyDescent="0.2">
      <c r="A117" s="168">
        <v>56</v>
      </c>
      <c r="B117" s="169" t="s">
        <v>244</v>
      </c>
      <c r="C117" s="170" t="s">
        <v>245</v>
      </c>
      <c r="D117" s="171" t="s">
        <v>114</v>
      </c>
      <c r="E117" s="172">
        <v>507.53037599999999</v>
      </c>
      <c r="F117" s="227">
        <v>0</v>
      </c>
      <c r="G117" s="173">
        <f>E117*F117</f>
        <v>0</v>
      </c>
      <c r="O117" s="167">
        <v>2</v>
      </c>
      <c r="AA117" s="143">
        <v>8</v>
      </c>
      <c r="AB117" s="143">
        <v>0</v>
      </c>
      <c r="AC117" s="143">
        <v>3</v>
      </c>
      <c r="AZ117" s="143">
        <v>1</v>
      </c>
      <c r="BA117" s="143">
        <f>IF(AZ117=1,G117,0)</f>
        <v>0</v>
      </c>
      <c r="BB117" s="143">
        <f>IF(AZ117=2,G117,0)</f>
        <v>0</v>
      </c>
      <c r="BC117" s="143">
        <f>IF(AZ117=3,G117,0)</f>
        <v>0</v>
      </c>
      <c r="BD117" s="143">
        <f>IF(AZ117=4,G117,0)</f>
        <v>0</v>
      </c>
      <c r="BE117" s="143">
        <f>IF(AZ117=5,G117,0)</f>
        <v>0</v>
      </c>
      <c r="CA117" s="174">
        <v>8</v>
      </c>
      <c r="CB117" s="174">
        <v>0</v>
      </c>
      <c r="CZ117" s="143">
        <v>0</v>
      </c>
    </row>
    <row r="118" spans="1:104" x14ac:dyDescent="0.2">
      <c r="A118" s="168">
        <v>57</v>
      </c>
      <c r="B118" s="169" t="s">
        <v>246</v>
      </c>
      <c r="C118" s="170" t="s">
        <v>247</v>
      </c>
      <c r="D118" s="171" t="s">
        <v>114</v>
      </c>
      <c r="E118" s="172">
        <v>33.835358399999997</v>
      </c>
      <c r="F118" s="227">
        <v>0</v>
      </c>
      <c r="G118" s="173">
        <f>E118*F118</f>
        <v>0</v>
      </c>
      <c r="O118" s="167">
        <v>2</v>
      </c>
      <c r="AA118" s="143">
        <v>8</v>
      </c>
      <c r="AB118" s="143">
        <v>1</v>
      </c>
      <c r="AC118" s="143">
        <v>3</v>
      </c>
      <c r="AZ118" s="143">
        <v>1</v>
      </c>
      <c r="BA118" s="143">
        <f>IF(AZ118=1,G118,0)</f>
        <v>0</v>
      </c>
      <c r="BB118" s="143">
        <f>IF(AZ118=2,G118,0)</f>
        <v>0</v>
      </c>
      <c r="BC118" s="143">
        <f>IF(AZ118=3,G118,0)</f>
        <v>0</v>
      </c>
      <c r="BD118" s="143">
        <f>IF(AZ118=4,G118,0)</f>
        <v>0</v>
      </c>
      <c r="BE118" s="143">
        <f>IF(AZ118=5,G118,0)</f>
        <v>0</v>
      </c>
      <c r="CA118" s="174">
        <v>8</v>
      </c>
      <c r="CB118" s="174">
        <v>1</v>
      </c>
      <c r="CZ118" s="143">
        <v>0</v>
      </c>
    </row>
    <row r="119" spans="1:104" x14ac:dyDescent="0.2">
      <c r="A119" s="168">
        <v>58</v>
      </c>
      <c r="B119" s="169" t="s">
        <v>248</v>
      </c>
      <c r="C119" s="170" t="s">
        <v>249</v>
      </c>
      <c r="D119" s="171" t="s">
        <v>114</v>
      </c>
      <c r="E119" s="172">
        <v>33.835358399999997</v>
      </c>
      <c r="F119" s="227">
        <v>0</v>
      </c>
      <c r="G119" s="173">
        <f>E119*F119</f>
        <v>0</v>
      </c>
      <c r="O119" s="167">
        <v>2</v>
      </c>
      <c r="AA119" s="143">
        <v>8</v>
      </c>
      <c r="AB119" s="143">
        <v>1</v>
      </c>
      <c r="AC119" s="143">
        <v>3</v>
      </c>
      <c r="AZ119" s="143">
        <v>1</v>
      </c>
      <c r="BA119" s="143">
        <f>IF(AZ119=1,G119,0)</f>
        <v>0</v>
      </c>
      <c r="BB119" s="143">
        <f>IF(AZ119=2,G119,0)</f>
        <v>0</v>
      </c>
      <c r="BC119" s="143">
        <f>IF(AZ119=3,G119,0)</f>
        <v>0</v>
      </c>
      <c r="BD119" s="143">
        <f>IF(AZ119=4,G119,0)</f>
        <v>0</v>
      </c>
      <c r="BE119" s="143">
        <f>IF(AZ119=5,G119,0)</f>
        <v>0</v>
      </c>
      <c r="CA119" s="174">
        <v>8</v>
      </c>
      <c r="CB119" s="174">
        <v>1</v>
      </c>
      <c r="CZ119" s="143">
        <v>0</v>
      </c>
    </row>
    <row r="120" spans="1:104" x14ac:dyDescent="0.2">
      <c r="A120" s="180"/>
      <c r="B120" s="181" t="s">
        <v>74</v>
      </c>
      <c r="C120" s="182" t="str">
        <f>CONCATENATE(B114," ",C114)</f>
        <v>D96 Přesuny suti a vybouraných hmot</v>
      </c>
      <c r="D120" s="183"/>
      <c r="E120" s="184"/>
      <c r="F120" s="185"/>
      <c r="G120" s="186">
        <f>SUM(G114:G119)</f>
        <v>0</v>
      </c>
      <c r="O120" s="167">
        <v>4</v>
      </c>
      <c r="BA120" s="187">
        <f>SUM(BA114:BA119)</f>
        <v>0</v>
      </c>
      <c r="BB120" s="187">
        <f>SUM(BB114:BB119)</f>
        <v>0</v>
      </c>
      <c r="BC120" s="187">
        <f>SUM(BC114:BC119)</f>
        <v>0</v>
      </c>
      <c r="BD120" s="187">
        <f>SUM(BD114:BD119)</f>
        <v>0</v>
      </c>
      <c r="BE120" s="187">
        <f>SUM(BE114:BE119)</f>
        <v>0</v>
      </c>
    </row>
    <row r="121" spans="1:104" x14ac:dyDescent="0.2">
      <c r="E121" s="143"/>
    </row>
    <row r="122" spans="1:104" x14ac:dyDescent="0.2">
      <c r="E122" s="143"/>
    </row>
    <row r="123" spans="1:104" x14ac:dyDescent="0.2">
      <c r="E123" s="143"/>
    </row>
    <row r="124" spans="1:104" x14ac:dyDescent="0.2">
      <c r="E124" s="143"/>
    </row>
    <row r="125" spans="1:104" x14ac:dyDescent="0.2">
      <c r="E125" s="143"/>
    </row>
    <row r="126" spans="1:104" x14ac:dyDescent="0.2">
      <c r="E126" s="143"/>
    </row>
    <row r="127" spans="1:104" x14ac:dyDescent="0.2">
      <c r="E127" s="143"/>
    </row>
    <row r="128" spans="1:104" x14ac:dyDescent="0.2">
      <c r="E128" s="143"/>
    </row>
    <row r="129" spans="1:7" x14ac:dyDescent="0.2">
      <c r="E129" s="143"/>
    </row>
    <row r="130" spans="1:7" x14ac:dyDescent="0.2">
      <c r="E130" s="143"/>
    </row>
    <row r="131" spans="1:7" x14ac:dyDescent="0.2">
      <c r="E131" s="143"/>
    </row>
    <row r="132" spans="1:7" x14ac:dyDescent="0.2">
      <c r="E132" s="143"/>
    </row>
    <row r="133" spans="1:7" x14ac:dyDescent="0.2">
      <c r="E133" s="143"/>
    </row>
    <row r="134" spans="1:7" x14ac:dyDescent="0.2">
      <c r="E134" s="143"/>
    </row>
    <row r="135" spans="1:7" x14ac:dyDescent="0.2">
      <c r="E135" s="143"/>
    </row>
    <row r="136" spans="1:7" x14ac:dyDescent="0.2">
      <c r="E136" s="143"/>
    </row>
    <row r="137" spans="1:7" x14ac:dyDescent="0.2">
      <c r="E137" s="143"/>
    </row>
    <row r="138" spans="1:7" x14ac:dyDescent="0.2">
      <c r="E138" s="143"/>
    </row>
    <row r="139" spans="1:7" x14ac:dyDescent="0.2">
      <c r="E139" s="143"/>
    </row>
    <row r="140" spans="1:7" x14ac:dyDescent="0.2">
      <c r="E140" s="143"/>
    </row>
    <row r="141" spans="1:7" x14ac:dyDescent="0.2">
      <c r="E141" s="143"/>
    </row>
    <row r="142" spans="1:7" x14ac:dyDescent="0.2">
      <c r="E142" s="143"/>
    </row>
    <row r="143" spans="1:7" x14ac:dyDescent="0.2">
      <c r="E143" s="143"/>
    </row>
    <row r="144" spans="1:7" x14ac:dyDescent="0.2">
      <c r="A144" s="188"/>
      <c r="B144" s="188"/>
      <c r="C144" s="188"/>
      <c r="D144" s="188"/>
      <c r="E144" s="188"/>
      <c r="F144" s="188"/>
      <c r="G144" s="188"/>
    </row>
    <row r="145" spans="1:7" x14ac:dyDescent="0.2">
      <c r="A145" s="188"/>
      <c r="B145" s="188"/>
      <c r="C145" s="188"/>
      <c r="D145" s="188"/>
      <c r="E145" s="188"/>
      <c r="F145" s="188"/>
      <c r="G145" s="188"/>
    </row>
    <row r="146" spans="1:7" x14ac:dyDescent="0.2">
      <c r="A146" s="188"/>
      <c r="B146" s="188"/>
      <c r="C146" s="188"/>
      <c r="D146" s="188"/>
      <c r="E146" s="188"/>
      <c r="F146" s="188"/>
      <c r="G146" s="188"/>
    </row>
    <row r="147" spans="1:7" x14ac:dyDescent="0.2">
      <c r="A147" s="188"/>
      <c r="B147" s="188"/>
      <c r="C147" s="188"/>
      <c r="D147" s="188"/>
      <c r="E147" s="188"/>
      <c r="F147" s="188"/>
      <c r="G147" s="188"/>
    </row>
    <row r="148" spans="1:7" x14ac:dyDescent="0.2">
      <c r="E148" s="143"/>
    </row>
    <row r="149" spans="1:7" x14ac:dyDescent="0.2">
      <c r="E149" s="143"/>
    </row>
    <row r="150" spans="1:7" x14ac:dyDescent="0.2">
      <c r="E150" s="143"/>
    </row>
    <row r="151" spans="1:7" x14ac:dyDescent="0.2">
      <c r="E151" s="143"/>
    </row>
    <row r="152" spans="1:7" x14ac:dyDescent="0.2">
      <c r="E152" s="143"/>
    </row>
    <row r="153" spans="1:7" x14ac:dyDescent="0.2">
      <c r="E153" s="143"/>
    </row>
    <row r="154" spans="1:7" x14ac:dyDescent="0.2">
      <c r="E154" s="143"/>
    </row>
    <row r="155" spans="1:7" x14ac:dyDescent="0.2">
      <c r="E155" s="143"/>
    </row>
    <row r="156" spans="1:7" x14ac:dyDescent="0.2">
      <c r="E156" s="143"/>
    </row>
    <row r="157" spans="1:7" x14ac:dyDescent="0.2">
      <c r="E157" s="143"/>
    </row>
    <row r="158" spans="1:7" x14ac:dyDescent="0.2">
      <c r="E158" s="143"/>
    </row>
    <row r="159" spans="1:7" x14ac:dyDescent="0.2">
      <c r="E159" s="143"/>
    </row>
    <row r="160" spans="1:7" x14ac:dyDescent="0.2">
      <c r="E160" s="143"/>
    </row>
    <row r="161" spans="5:5" x14ac:dyDescent="0.2">
      <c r="E161" s="143"/>
    </row>
    <row r="162" spans="5:5" x14ac:dyDescent="0.2">
      <c r="E162" s="143"/>
    </row>
    <row r="163" spans="5:5" x14ac:dyDescent="0.2">
      <c r="E163" s="143"/>
    </row>
    <row r="164" spans="5:5" x14ac:dyDescent="0.2">
      <c r="E164" s="143"/>
    </row>
    <row r="165" spans="5:5" x14ac:dyDescent="0.2">
      <c r="E165" s="143"/>
    </row>
    <row r="166" spans="5:5" x14ac:dyDescent="0.2">
      <c r="E166" s="143"/>
    </row>
    <row r="167" spans="5:5" x14ac:dyDescent="0.2">
      <c r="E167" s="143"/>
    </row>
    <row r="168" spans="5:5" x14ac:dyDescent="0.2">
      <c r="E168" s="143"/>
    </row>
    <row r="169" spans="5:5" x14ac:dyDescent="0.2">
      <c r="E169" s="143"/>
    </row>
    <row r="170" spans="5:5" x14ac:dyDescent="0.2">
      <c r="E170" s="143"/>
    </row>
    <row r="171" spans="5:5" x14ac:dyDescent="0.2">
      <c r="E171" s="143"/>
    </row>
    <row r="172" spans="5:5" x14ac:dyDescent="0.2">
      <c r="E172" s="143"/>
    </row>
    <row r="173" spans="5:5" x14ac:dyDescent="0.2">
      <c r="E173" s="143"/>
    </row>
    <row r="174" spans="5:5" x14ac:dyDescent="0.2">
      <c r="E174" s="143"/>
    </row>
    <row r="175" spans="5:5" x14ac:dyDescent="0.2">
      <c r="E175" s="143"/>
    </row>
    <row r="176" spans="5:5" x14ac:dyDescent="0.2">
      <c r="E176" s="143"/>
    </row>
    <row r="177" spans="1:7" x14ac:dyDescent="0.2">
      <c r="E177" s="143"/>
    </row>
    <row r="178" spans="1:7" x14ac:dyDescent="0.2">
      <c r="E178" s="143"/>
    </row>
    <row r="179" spans="1:7" x14ac:dyDescent="0.2">
      <c r="A179" s="189"/>
      <c r="B179" s="189"/>
    </row>
    <row r="180" spans="1:7" x14ac:dyDescent="0.2">
      <c r="A180" s="188"/>
      <c r="B180" s="188"/>
      <c r="C180" s="191"/>
      <c r="D180" s="191"/>
      <c r="E180" s="192"/>
      <c r="F180" s="191"/>
      <c r="G180" s="193"/>
    </row>
    <row r="181" spans="1:7" x14ac:dyDescent="0.2">
      <c r="A181" s="194"/>
      <c r="B181" s="194"/>
      <c r="C181" s="188"/>
      <c r="D181" s="188"/>
      <c r="E181" s="195"/>
      <c r="F181" s="188"/>
      <c r="G181" s="188"/>
    </row>
    <row r="182" spans="1:7" x14ac:dyDescent="0.2">
      <c r="A182" s="188"/>
      <c r="B182" s="188"/>
      <c r="C182" s="188"/>
      <c r="D182" s="188"/>
      <c r="E182" s="195"/>
      <c r="F182" s="188"/>
      <c r="G182" s="188"/>
    </row>
    <row r="183" spans="1:7" x14ac:dyDescent="0.2">
      <c r="A183" s="188"/>
      <c r="B183" s="188"/>
      <c r="C183" s="188"/>
      <c r="D183" s="188"/>
      <c r="E183" s="195"/>
      <c r="F183" s="188"/>
      <c r="G183" s="188"/>
    </row>
    <row r="184" spans="1:7" x14ac:dyDescent="0.2">
      <c r="A184" s="188"/>
      <c r="B184" s="188"/>
      <c r="C184" s="188"/>
      <c r="D184" s="188"/>
      <c r="E184" s="195"/>
      <c r="F184" s="188"/>
      <c r="G184" s="188"/>
    </row>
    <row r="185" spans="1:7" x14ac:dyDescent="0.2">
      <c r="A185" s="188"/>
      <c r="B185" s="188"/>
      <c r="C185" s="188"/>
      <c r="D185" s="188"/>
      <c r="E185" s="195"/>
      <c r="F185" s="188"/>
      <c r="G185" s="188"/>
    </row>
    <row r="186" spans="1:7" x14ac:dyDescent="0.2">
      <c r="A186" s="188"/>
      <c r="B186" s="188"/>
      <c r="C186" s="188"/>
      <c r="D186" s="188"/>
      <c r="E186" s="195"/>
      <c r="F186" s="188"/>
      <c r="G186" s="188"/>
    </row>
    <row r="187" spans="1:7" x14ac:dyDescent="0.2">
      <c r="A187" s="188"/>
      <c r="B187" s="188"/>
      <c r="C187" s="188"/>
      <c r="D187" s="188"/>
      <c r="E187" s="195"/>
      <c r="F187" s="188"/>
      <c r="G187" s="188"/>
    </row>
    <row r="188" spans="1:7" x14ac:dyDescent="0.2">
      <c r="A188" s="188"/>
      <c r="B188" s="188"/>
      <c r="C188" s="188"/>
      <c r="D188" s="188"/>
      <c r="E188" s="195"/>
      <c r="F188" s="188"/>
      <c r="G188" s="188"/>
    </row>
    <row r="189" spans="1:7" x14ac:dyDescent="0.2">
      <c r="A189" s="188"/>
      <c r="B189" s="188"/>
      <c r="C189" s="188"/>
      <c r="D189" s="188"/>
      <c r="E189" s="195"/>
      <c r="F189" s="188"/>
      <c r="G189" s="188"/>
    </row>
    <row r="190" spans="1:7" x14ac:dyDescent="0.2">
      <c r="A190" s="188"/>
      <c r="B190" s="188"/>
      <c r="C190" s="188"/>
      <c r="D190" s="188"/>
      <c r="E190" s="195"/>
      <c r="F190" s="188"/>
      <c r="G190" s="188"/>
    </row>
    <row r="191" spans="1:7" x14ac:dyDescent="0.2">
      <c r="A191" s="188"/>
      <c r="B191" s="188"/>
      <c r="C191" s="188"/>
      <c r="D191" s="188"/>
      <c r="E191" s="195"/>
      <c r="F191" s="188"/>
      <c r="G191" s="188"/>
    </row>
    <row r="192" spans="1:7" x14ac:dyDescent="0.2">
      <c r="A192" s="188"/>
      <c r="B192" s="188"/>
      <c r="C192" s="188"/>
      <c r="D192" s="188"/>
      <c r="E192" s="195"/>
      <c r="F192" s="188"/>
      <c r="G192" s="188"/>
    </row>
    <row r="193" spans="1:7" x14ac:dyDescent="0.2">
      <c r="A193" s="188"/>
      <c r="B193" s="188"/>
      <c r="C193" s="188"/>
      <c r="D193" s="188"/>
      <c r="E193" s="195"/>
      <c r="F193" s="188"/>
      <c r="G193" s="188"/>
    </row>
  </sheetData>
  <sheetProtection algorithmName="SHA-512" hashValue="dj+JCqlDxC7ItpPJWGv/Oc0HIhJ5HjwifmQZvaHQmrray/ecK79kn/sOhMM4EjrWWVqAFvZ6v5tJydcxsScb5Q==" saltValue="vUAzX91MpjoBSlF5q3yUrA==" spinCount="100000" sheet="1" objects="1" scenarios="1"/>
  <mergeCells count="36">
    <mergeCell ref="A1:G1"/>
    <mergeCell ref="A3:B3"/>
    <mergeCell ref="A4:B4"/>
    <mergeCell ref="E4:G4"/>
    <mergeCell ref="C9:D9"/>
    <mergeCell ref="C28:D28"/>
    <mergeCell ref="C30:D30"/>
    <mergeCell ref="C16:D16"/>
    <mergeCell ref="C20:D20"/>
    <mergeCell ref="C21:D21"/>
    <mergeCell ref="C64:D64"/>
    <mergeCell ref="C66:D66"/>
    <mergeCell ref="C68:D68"/>
    <mergeCell ref="C35:D35"/>
    <mergeCell ref="C37:D37"/>
    <mergeCell ref="C39:D39"/>
    <mergeCell ref="C40:D40"/>
    <mergeCell ref="C42:D42"/>
    <mergeCell ref="C44:D44"/>
    <mergeCell ref="C46:D46"/>
    <mergeCell ref="C49:D49"/>
    <mergeCell ref="C51:D51"/>
    <mergeCell ref="C53:D53"/>
    <mergeCell ref="C55:D55"/>
    <mergeCell ref="C60:D60"/>
    <mergeCell ref="C62:D62"/>
    <mergeCell ref="C109:D109"/>
    <mergeCell ref="C84:D84"/>
    <mergeCell ref="C95:D95"/>
    <mergeCell ref="C97:D97"/>
    <mergeCell ref="C70:D70"/>
    <mergeCell ref="C74:D74"/>
    <mergeCell ref="C76:D76"/>
    <mergeCell ref="C78:D78"/>
    <mergeCell ref="C80:D80"/>
    <mergeCell ref="C82:D8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Trlifaj</dc:creator>
  <cp:lastModifiedBy>Jirka</cp:lastModifiedBy>
  <dcterms:created xsi:type="dcterms:W3CDTF">2016-12-21T10:55:32Z</dcterms:created>
  <dcterms:modified xsi:type="dcterms:W3CDTF">2016-12-21T10:55:38Z</dcterms:modified>
</cp:coreProperties>
</file>