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\\DS-SERVER\Data\sdilene_data\ZAKÁZKY 2017\17 PROJEKTY 2017\17006B Soc zař. ZŠ 29.dubna Ova Jih\Realizace PD\17006B ZŠ 29.dubna- CD\F- rozpočet\"/>
    </mc:Choice>
  </mc:AlternateContent>
  <bookViews>
    <workbookView xWindow="0" yWindow="0" windowWidth="19170" windowHeight="1078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list'!$G$2</definedName>
    <definedName name="MJ">'Krycí list'!$G$5</definedName>
    <definedName name="Mont">Rekapitulace!$H$22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Položky!$A$1:$G$132</definedName>
    <definedName name="_xlnm.Print_Area" localSheetId="1">Rekapitulace!$A$1:$I$36</definedName>
    <definedName name="PocetMJ">'Krycí list'!$G$6</definedName>
    <definedName name="Poznamka">'Krycí list'!$B$37</definedName>
    <definedName name="Projektant">'Krycí list'!$C$8</definedName>
    <definedName name="PSV">Rekapitulace!$F$22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31" i="3"/>
  <c r="BD131" i="3"/>
  <c r="BC131" i="3"/>
  <c r="BB131" i="3"/>
  <c r="BA131" i="3"/>
  <c r="G131" i="3"/>
  <c r="BE130" i="3"/>
  <c r="BD130" i="3"/>
  <c r="BD132" i="3" s="1"/>
  <c r="H21" i="2" s="1"/>
  <c r="BC130" i="3"/>
  <c r="BB130" i="3"/>
  <c r="BA130" i="3"/>
  <c r="G130" i="3"/>
  <c r="BE129" i="3"/>
  <c r="BD129" i="3"/>
  <c r="BC129" i="3"/>
  <c r="BB129" i="3"/>
  <c r="BB132" i="3" s="1"/>
  <c r="F21" i="2" s="1"/>
  <c r="BA129" i="3"/>
  <c r="G129" i="3"/>
  <c r="BE128" i="3"/>
  <c r="BD128" i="3"/>
  <c r="BC128" i="3"/>
  <c r="BB128" i="3"/>
  <c r="G128" i="3"/>
  <c r="G132" i="3" s="1"/>
  <c r="BE127" i="3"/>
  <c r="BD127" i="3"/>
  <c r="BC127" i="3"/>
  <c r="BB127" i="3"/>
  <c r="BA127" i="3"/>
  <c r="G127" i="3"/>
  <c r="B21" i="2"/>
  <c r="A21" i="2"/>
  <c r="C132" i="3"/>
  <c r="BE124" i="3"/>
  <c r="BC124" i="3"/>
  <c r="BB124" i="3"/>
  <c r="BB125" i="3" s="1"/>
  <c r="F20" i="2" s="1"/>
  <c r="BA124" i="3"/>
  <c r="BA125" i="3" s="1"/>
  <c r="E20" i="2" s="1"/>
  <c r="G124" i="3"/>
  <c r="BD124" i="3" s="1"/>
  <c r="BD125" i="3" s="1"/>
  <c r="H20" i="2" s="1"/>
  <c r="B20" i="2"/>
  <c r="A20" i="2"/>
  <c r="BE125" i="3"/>
  <c r="I20" i="2" s="1"/>
  <c r="BC125" i="3"/>
  <c r="G20" i="2" s="1"/>
  <c r="G125" i="3"/>
  <c r="C125" i="3"/>
  <c r="BE121" i="3"/>
  <c r="BC121" i="3"/>
  <c r="BB121" i="3"/>
  <c r="BB122" i="3" s="1"/>
  <c r="F19" i="2" s="1"/>
  <c r="BA121" i="3"/>
  <c r="BA122" i="3" s="1"/>
  <c r="E19" i="2" s="1"/>
  <c r="G121" i="3"/>
  <c r="BD121" i="3" s="1"/>
  <c r="BD122" i="3" s="1"/>
  <c r="H19" i="2" s="1"/>
  <c r="B19" i="2"/>
  <c r="A19" i="2"/>
  <c r="BE122" i="3"/>
  <c r="I19" i="2" s="1"/>
  <c r="BC122" i="3"/>
  <c r="G19" i="2" s="1"/>
  <c r="G122" i="3"/>
  <c r="C122" i="3"/>
  <c r="BE112" i="3"/>
  <c r="BD112" i="3"/>
  <c r="BC112" i="3"/>
  <c r="BC119" i="3" s="1"/>
  <c r="G18" i="2" s="1"/>
  <c r="BA112" i="3"/>
  <c r="G112" i="3"/>
  <c r="BB112" i="3" s="1"/>
  <c r="BB119" i="3" s="1"/>
  <c r="F18" i="2" s="1"/>
  <c r="B18" i="2"/>
  <c r="A18" i="2"/>
  <c r="BE119" i="3"/>
  <c r="I18" i="2" s="1"/>
  <c r="BD119" i="3"/>
  <c r="H18" i="2" s="1"/>
  <c r="BA119" i="3"/>
  <c r="E18" i="2" s="1"/>
  <c r="G119" i="3"/>
  <c r="C119" i="3"/>
  <c r="BE109" i="3"/>
  <c r="BD109" i="3"/>
  <c r="BD110" i="3" s="1"/>
  <c r="H17" i="2" s="1"/>
  <c r="BC109" i="3"/>
  <c r="BA109" i="3"/>
  <c r="G109" i="3"/>
  <c r="BB109" i="3" s="1"/>
  <c r="BB110" i="3" s="1"/>
  <c r="F17" i="2" s="1"/>
  <c r="B17" i="2"/>
  <c r="A17" i="2"/>
  <c r="BE110" i="3"/>
  <c r="I17" i="2" s="1"/>
  <c r="BC110" i="3"/>
  <c r="G17" i="2" s="1"/>
  <c r="BA110" i="3"/>
  <c r="E17" i="2" s="1"/>
  <c r="G110" i="3"/>
  <c r="C110" i="3"/>
  <c r="BE106" i="3"/>
  <c r="BD106" i="3"/>
  <c r="BC106" i="3"/>
  <c r="BC107" i="3" s="1"/>
  <c r="G16" i="2" s="1"/>
  <c r="BA106" i="3"/>
  <c r="G106" i="3"/>
  <c r="BB106" i="3" s="1"/>
  <c r="BE101" i="3"/>
  <c r="BD101" i="3"/>
  <c r="BC101" i="3"/>
  <c r="BA101" i="3"/>
  <c r="G101" i="3"/>
  <c r="BB101" i="3" s="1"/>
  <c r="BE96" i="3"/>
  <c r="BD96" i="3"/>
  <c r="BC96" i="3"/>
  <c r="BA96" i="3"/>
  <c r="G96" i="3"/>
  <c r="BB96" i="3" s="1"/>
  <c r="BE91" i="3"/>
  <c r="BE107" i="3" s="1"/>
  <c r="I16" i="2" s="1"/>
  <c r="BD91" i="3"/>
  <c r="BC91" i="3"/>
  <c r="BA91" i="3"/>
  <c r="BA107" i="3" s="1"/>
  <c r="E16" i="2" s="1"/>
  <c r="G91" i="3"/>
  <c r="G107" i="3" s="1"/>
  <c r="B16" i="2"/>
  <c r="A16" i="2"/>
  <c r="C107" i="3"/>
  <c r="BE88" i="3"/>
  <c r="BD88" i="3"/>
  <c r="BC88" i="3"/>
  <c r="BA88" i="3"/>
  <c r="G88" i="3"/>
  <c r="BB88" i="3" s="1"/>
  <c r="BE86" i="3"/>
  <c r="BE89" i="3" s="1"/>
  <c r="I15" i="2" s="1"/>
  <c r="BD86" i="3"/>
  <c r="BC86" i="3"/>
  <c r="BC89" i="3" s="1"/>
  <c r="G15" i="2" s="1"/>
  <c r="BA86" i="3"/>
  <c r="BA89" i="3" s="1"/>
  <c r="E15" i="2" s="1"/>
  <c r="G86" i="3"/>
  <c r="G89" i="3" s="1"/>
  <c r="B15" i="2"/>
  <c r="A15" i="2"/>
  <c r="C89" i="3"/>
  <c r="BE83" i="3"/>
  <c r="BD83" i="3"/>
  <c r="BC83" i="3"/>
  <c r="BA83" i="3"/>
  <c r="G83" i="3"/>
  <c r="BB83" i="3" s="1"/>
  <c r="BE80" i="3"/>
  <c r="BD80" i="3"/>
  <c r="BC80" i="3"/>
  <c r="BA80" i="3"/>
  <c r="G80" i="3"/>
  <c r="BB80" i="3" s="1"/>
  <c r="BE77" i="3"/>
  <c r="BD77" i="3"/>
  <c r="BC77" i="3"/>
  <c r="BA77" i="3"/>
  <c r="G77" i="3"/>
  <c r="BB77" i="3" s="1"/>
  <c r="BE74" i="3"/>
  <c r="BD74" i="3"/>
  <c r="BC74" i="3"/>
  <c r="BC84" i="3" s="1"/>
  <c r="G14" i="2" s="1"/>
  <c r="BA74" i="3"/>
  <c r="G74" i="3"/>
  <c r="BB74" i="3" s="1"/>
  <c r="BE71" i="3"/>
  <c r="BD71" i="3"/>
  <c r="BC71" i="3"/>
  <c r="BA71" i="3"/>
  <c r="G71" i="3"/>
  <c r="BB71" i="3" s="1"/>
  <c r="BE66" i="3"/>
  <c r="BD66" i="3"/>
  <c r="BC66" i="3"/>
  <c r="BA66" i="3"/>
  <c r="G66" i="3"/>
  <c r="BB66" i="3" s="1"/>
  <c r="BE63" i="3"/>
  <c r="BD63" i="3"/>
  <c r="BC63" i="3"/>
  <c r="BA63" i="3"/>
  <c r="BA84" i="3" s="1"/>
  <c r="E14" i="2" s="1"/>
  <c r="G63" i="3"/>
  <c r="BB63" i="3" s="1"/>
  <c r="BE60" i="3"/>
  <c r="BD60" i="3"/>
  <c r="BC60" i="3"/>
  <c r="BA60" i="3"/>
  <c r="G60" i="3"/>
  <c r="BB60" i="3" s="1"/>
  <c r="BE57" i="3"/>
  <c r="BE84" i="3" s="1"/>
  <c r="I14" i="2" s="1"/>
  <c r="BD57" i="3"/>
  <c r="BD84" i="3" s="1"/>
  <c r="H14" i="2" s="1"/>
  <c r="BC57" i="3"/>
  <c r="BA57" i="3"/>
  <c r="G57" i="3"/>
  <c r="B14" i="2"/>
  <c r="A14" i="2"/>
  <c r="C84" i="3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E55" i="3" s="1"/>
  <c r="I13" i="2" s="1"/>
  <c r="BD48" i="3"/>
  <c r="BC48" i="3"/>
  <c r="BA48" i="3"/>
  <c r="G48" i="3"/>
  <c r="BB48" i="3" s="1"/>
  <c r="BE47" i="3"/>
  <c r="BD47" i="3"/>
  <c r="BC47" i="3"/>
  <c r="BC55" i="3" s="1"/>
  <c r="G13" i="2" s="1"/>
  <c r="BA47" i="3"/>
  <c r="BA55" i="3" s="1"/>
  <c r="E13" i="2" s="1"/>
  <c r="G47" i="3"/>
  <c r="B13" i="2"/>
  <c r="A13" i="2"/>
  <c r="C55" i="3"/>
  <c r="BE44" i="3"/>
  <c r="BE45" i="3" s="1"/>
  <c r="I12" i="2" s="1"/>
  <c r="BD44" i="3"/>
  <c r="BD45" i="3" s="1"/>
  <c r="H12" i="2" s="1"/>
  <c r="BC44" i="3"/>
  <c r="BB44" i="3"/>
  <c r="BB45" i="3" s="1"/>
  <c r="F12" i="2" s="1"/>
  <c r="G44" i="3"/>
  <c r="BA44" i="3" s="1"/>
  <c r="BA45" i="3" s="1"/>
  <c r="E12" i="2" s="1"/>
  <c r="B12" i="2"/>
  <c r="A12" i="2"/>
  <c r="BC45" i="3"/>
  <c r="G12" i="2" s="1"/>
  <c r="C45" i="3"/>
  <c r="BE37" i="3"/>
  <c r="BD37" i="3"/>
  <c r="BC37" i="3"/>
  <c r="BB37" i="3"/>
  <c r="G37" i="3"/>
  <c r="BA37" i="3" s="1"/>
  <c r="BE36" i="3"/>
  <c r="BE42" i="3" s="1"/>
  <c r="I11" i="2" s="1"/>
  <c r="BD36" i="3"/>
  <c r="BD42" i="3" s="1"/>
  <c r="H11" i="2" s="1"/>
  <c r="BC36" i="3"/>
  <c r="BB36" i="3"/>
  <c r="BB42" i="3" s="1"/>
  <c r="F11" i="2" s="1"/>
  <c r="G36" i="3"/>
  <c r="BA36" i="3" s="1"/>
  <c r="B11" i="2"/>
  <c r="A11" i="2"/>
  <c r="BC42" i="3"/>
  <c r="G11" i="2" s="1"/>
  <c r="C42" i="3"/>
  <c r="BE33" i="3"/>
  <c r="BD33" i="3"/>
  <c r="BC33" i="3"/>
  <c r="BB33" i="3"/>
  <c r="G33" i="3"/>
  <c r="BA33" i="3" s="1"/>
  <c r="BE31" i="3"/>
  <c r="BE34" i="3" s="1"/>
  <c r="I10" i="2" s="1"/>
  <c r="BD31" i="3"/>
  <c r="BC31" i="3"/>
  <c r="BC34" i="3" s="1"/>
  <c r="G10" i="2" s="1"/>
  <c r="BB31" i="3"/>
  <c r="G31" i="3"/>
  <c r="BA31" i="3" s="1"/>
  <c r="BE29" i="3"/>
  <c r="BD29" i="3"/>
  <c r="BC29" i="3"/>
  <c r="BB29" i="3"/>
  <c r="BB34" i="3" s="1"/>
  <c r="F10" i="2" s="1"/>
  <c r="G29" i="3"/>
  <c r="B10" i="2"/>
  <c r="A10" i="2"/>
  <c r="C34" i="3"/>
  <c r="BE26" i="3"/>
  <c r="BD26" i="3"/>
  <c r="BC26" i="3"/>
  <c r="BB26" i="3"/>
  <c r="G26" i="3"/>
  <c r="BA26" i="3" s="1"/>
  <c r="BE25" i="3"/>
  <c r="BE27" i="3" s="1"/>
  <c r="I9" i="2" s="1"/>
  <c r="BD25" i="3"/>
  <c r="BC25" i="3"/>
  <c r="BC27" i="3" s="1"/>
  <c r="G9" i="2" s="1"/>
  <c r="BB25" i="3"/>
  <c r="G25" i="3"/>
  <c r="B9" i="2"/>
  <c r="A9" i="2"/>
  <c r="C27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E23" i="3" s="1"/>
  <c r="I8" i="2" s="1"/>
  <c r="BD20" i="3"/>
  <c r="BC20" i="3"/>
  <c r="BB20" i="3"/>
  <c r="G20" i="3"/>
  <c r="BA20" i="3" s="1"/>
  <c r="B8" i="2"/>
  <c r="A8" i="2"/>
  <c r="BC23" i="3"/>
  <c r="G8" i="2" s="1"/>
  <c r="C23" i="3"/>
  <c r="BE13" i="3"/>
  <c r="BD13" i="3"/>
  <c r="BC13" i="3"/>
  <c r="BB13" i="3"/>
  <c r="G13" i="3"/>
  <c r="BA13" i="3" s="1"/>
  <c r="BE8" i="3"/>
  <c r="BE18" i="3" s="1"/>
  <c r="I7" i="2" s="1"/>
  <c r="BD8" i="3"/>
  <c r="BD18" i="3" s="1"/>
  <c r="H7" i="2" s="1"/>
  <c r="BC8" i="3"/>
  <c r="BC18" i="3" s="1"/>
  <c r="G7" i="2" s="1"/>
  <c r="BB8" i="3"/>
  <c r="G8" i="3"/>
  <c r="BA8" i="3" s="1"/>
  <c r="B7" i="2"/>
  <c r="A7" i="2"/>
  <c r="C1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23" i="3" l="1"/>
  <c r="H8" i="2" s="1"/>
  <c r="G55" i="3"/>
  <c r="BE132" i="3"/>
  <c r="I21" i="2" s="1"/>
  <c r="BD55" i="3"/>
  <c r="H13" i="2" s="1"/>
  <c r="BD89" i="3"/>
  <c r="H15" i="2" s="1"/>
  <c r="BD107" i="3"/>
  <c r="H16" i="2" s="1"/>
  <c r="BA128" i="3"/>
  <c r="BA132" i="3" s="1"/>
  <c r="E21" i="2" s="1"/>
  <c r="BA23" i="3"/>
  <c r="E8" i="2" s="1"/>
  <c r="BD34" i="3"/>
  <c r="H10" i="2" s="1"/>
  <c r="BA18" i="3"/>
  <c r="E7" i="2" s="1"/>
  <c r="BB23" i="3"/>
  <c r="F8" i="2" s="1"/>
  <c r="BA42" i="3"/>
  <c r="E11" i="2" s="1"/>
  <c r="G84" i="3"/>
  <c r="BC132" i="3"/>
  <c r="G21" i="2" s="1"/>
  <c r="G22" i="2" s="1"/>
  <c r="C18" i="1" s="1"/>
  <c r="BB18" i="3"/>
  <c r="F7" i="2" s="1"/>
  <c r="I22" i="2"/>
  <c r="C21" i="1" s="1"/>
  <c r="BA25" i="3"/>
  <c r="BA27" i="3" s="1"/>
  <c r="E9" i="2" s="1"/>
  <c r="G27" i="3"/>
  <c r="BA29" i="3"/>
  <c r="BA34" i="3" s="1"/>
  <c r="E10" i="2" s="1"/>
  <c r="G34" i="3"/>
  <c r="G18" i="3"/>
  <c r="G23" i="3"/>
  <c r="BB27" i="3"/>
  <c r="F9" i="2" s="1"/>
  <c r="BD27" i="3"/>
  <c r="H9" i="2" s="1"/>
  <c r="BB47" i="3"/>
  <c r="BB55" i="3" s="1"/>
  <c r="F13" i="2" s="1"/>
  <c r="BB57" i="3"/>
  <c r="BB84" i="3" s="1"/>
  <c r="F14" i="2" s="1"/>
  <c r="BB86" i="3"/>
  <c r="BB89" i="3" s="1"/>
  <c r="F15" i="2" s="1"/>
  <c r="BB91" i="3"/>
  <c r="BB107" i="3" s="1"/>
  <c r="F16" i="2" s="1"/>
  <c r="G42" i="3"/>
  <c r="G45" i="3"/>
  <c r="E22" i="2" l="1"/>
  <c r="G31" i="2" s="1"/>
  <c r="I31" i="2" s="1"/>
  <c r="G19" i="1" s="1"/>
  <c r="H22" i="2"/>
  <c r="C17" i="1" s="1"/>
  <c r="F22" i="2"/>
  <c r="C16" i="1" s="1"/>
  <c r="G32" i="2"/>
  <c r="I32" i="2" s="1"/>
  <c r="G20" i="1" s="1"/>
  <c r="C15" i="1"/>
  <c r="C19" i="1" l="1"/>
  <c r="C22" i="1" s="1"/>
  <c r="G33" i="2"/>
  <c r="I33" i="2" s="1"/>
  <c r="G21" i="1" s="1"/>
  <c r="G27" i="2"/>
  <c r="I27" i="2" s="1"/>
  <c r="G15" i="1" s="1"/>
  <c r="G34" i="2"/>
  <c r="I34" i="2" s="1"/>
  <c r="G28" i="2"/>
  <c r="I28" i="2" s="1"/>
  <c r="G16" i="1" s="1"/>
  <c r="G30" i="2"/>
  <c r="I30" i="2" s="1"/>
  <c r="G18" i="1" s="1"/>
  <c r="G29" i="2"/>
  <c r="I29" i="2" s="1"/>
  <c r="G17" i="1" s="1"/>
  <c r="H35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<sst xmlns="http://schemas.openxmlformats.org/spreadsheetml/2006/main" count="410" uniqueCount="245">
  <si>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</si>
  <si>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</si>
  <si>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</si>
  <si>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</si>
  <si>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</si>
  <si>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</si>
  <si>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</si>
  <si>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</si>
  <si>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</si>
  <si>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</si>
  <si>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</si>
  <si>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</si>
  <si>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</si>
  <si>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</si>
  <si>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</si>
  <si>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</si>
  <si>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</si>
  <si>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</si>
  <si>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</si>
  <si>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</si>
  <si>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</si>
  <si>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</si>
  <si>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</si>
  <si>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</si>
  <si>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</si>
  <si>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</si>
  <si>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</si>
  <si>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</si>
  <si>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</si>
  <si>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</si>
  <si>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</si>
  <si>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</si>
  <si>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</si>
  <si>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</si>
  <si>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</si>
  <si>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</si>
  <si>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</si>
  <si>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</si>
  <si>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</si>
  <si>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</si>
  <si>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</si>
  <si>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</si>
  <si>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</si>
  <si>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</si>
  <si>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</si>
  <si>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</si>
  <si>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</si>
  <si>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</si>
  <si>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</si>
  <si>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</si>
  <si>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</si>
  <si>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</si>
  <si>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</si>
  <si>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</si>
  <si>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</si>
  <si>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</si>
  <si>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</si>
  <si>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</si>
  <si>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</si>
  <si>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</si>
  <si>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</si>
  <si>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</si>
  <si>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</si>
  <si>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</si>
  <si>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</si>
  <si>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</si>
  <si>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</si>
  <si>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</si>
  <si>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</si>
  <si>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</si>
  <si>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</si>
  <si>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</si>
  <si>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</si>
  <si>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</si>
  <si>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17006B</t>
  </si>
  <si>
    <t>Oprava soc. zařízení v obejktu 29. dubna 259/33</t>
  </si>
  <si>
    <t>01</t>
  </si>
  <si>
    <t>170060000</t>
  </si>
  <si>
    <t>61</t>
  </si>
  <si>
    <t>Upravy povrchů vnitřní</t>
  </si>
  <si>
    <t>602011144RT2</t>
  </si>
  <si>
    <t>Štuk na stěnách vnitřní, ručně tloušťka vrstvy 3 mm</t>
  </si>
  <si>
    <t>m2</t>
  </si>
  <si>
    <t>107:(1,45+3)*2*1,35-(1*1,4)</t>
  </si>
  <si>
    <t>108:(1,45+2,9)*2*1,35-(1*2,9)</t>
  </si>
  <si>
    <t>109:(3,5+1,55+0,8*3+1,4*3)*2*1,35</t>
  </si>
  <si>
    <t>110:(3,5+1,48+0,8*5+1,4*5)*2*1,35</t>
  </si>
  <si>
    <t>612421615R00</t>
  </si>
  <si>
    <t xml:space="preserve">Omítka vnitřní zdiva, MVC, hrubá zatřená </t>
  </si>
  <si>
    <t>107:(1,45+3)*2*3,4-(3*0,6*2+1*1,4)</t>
  </si>
  <si>
    <t>108:(1,45+2,9)*2*3,4-(2*0,6*2+1*2,9)</t>
  </si>
  <si>
    <t>109:(3,5+1,55+0,8*3+1,4*3)*2*3,4-(5*0,6*2-2,7*1,5)</t>
  </si>
  <si>
    <t>110:(3,5+1,48+0,8*5+1,4*5)*2*3,4-(11*0,6*2-2,7*1,5)</t>
  </si>
  <si>
    <t>64</t>
  </si>
  <si>
    <t>Výplně otvorů</t>
  </si>
  <si>
    <t>642944121RT2</t>
  </si>
  <si>
    <t>Osazení ocelových zárubní dodatečně do 2,5 m2 včetně dodávky zárubně  60x197x11 cm</t>
  </si>
  <si>
    <t>kus</t>
  </si>
  <si>
    <t>642944121RU2</t>
  </si>
  <si>
    <t>Osazení ocelových zárubní dodatečně do 2,5 m2 včetně dodávky zárubně  60x197x16 cm</t>
  </si>
  <si>
    <t>R64_1</t>
  </si>
  <si>
    <t xml:space="preserve">D+M ventilační mřížka AL profilu </t>
  </si>
  <si>
    <t>95</t>
  </si>
  <si>
    <t>Dokončovací konstrukce na pozemních stavbách</t>
  </si>
  <si>
    <t>953941210R00</t>
  </si>
  <si>
    <t xml:space="preserve">Osazení kovových poklopů s rámy plochy do 1 m2 </t>
  </si>
  <si>
    <t>55340023</t>
  </si>
  <si>
    <t>Poklop 500x500mm, viz PSV</t>
  </si>
  <si>
    <t>96</t>
  </si>
  <si>
    <t>Bourání konstrukcí</t>
  </si>
  <si>
    <t>961055111R00</t>
  </si>
  <si>
    <t>Bourání základů železobetonových Schod u pisoárové stěny</t>
  </si>
  <si>
    <t>m3</t>
  </si>
  <si>
    <t>3,1*0,6*0,12</t>
  </si>
  <si>
    <t>968072455R00</t>
  </si>
  <si>
    <t xml:space="preserve">Vybourání kovových dveřních zárubní pl. do 2 m2 </t>
  </si>
  <si>
    <t>12*0,6*5</t>
  </si>
  <si>
    <t>R96_1</t>
  </si>
  <si>
    <t xml:space="preserve">Demontáž větracích mřížek </t>
  </si>
  <si>
    <t>97</t>
  </si>
  <si>
    <t>Prorážení otvorů</t>
  </si>
  <si>
    <t>976085311R00</t>
  </si>
  <si>
    <t xml:space="preserve">Vybourání kanal.rámů a poklopů plochy do 0,6 m2 </t>
  </si>
  <si>
    <t>978013191R1</t>
  </si>
  <si>
    <t>Otlučení omítek vnitřních a kerm. obkladů stěn v rozsahu do 100 %</t>
  </si>
  <si>
    <t>99</t>
  </si>
  <si>
    <t>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</si>
  <si>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</si>
  <si>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</si>
  <si>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</si>
  <si>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</si>
  <si>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</si>
  <si>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766661112R00</t>
  </si>
  <si>
    <t xml:space="preserve">Montáž dveří do zárubně,otevíravých 1kř.do 0,8 m </t>
  </si>
  <si>
    <t>766670021R00</t>
  </si>
  <si>
    <t xml:space="preserve">Montáž kliky a štítku </t>
  </si>
  <si>
    <t>766691914U00</t>
  </si>
  <si>
    <t xml:space="preserve">Vyvěšení dřevěné křídlo -2m2 dveře </t>
  </si>
  <si>
    <t>54914588</t>
  </si>
  <si>
    <t>Kliky se štítem mezip  s ukazatelem 804 Cr</t>
  </si>
  <si>
    <t>54914591</t>
  </si>
  <si>
    <t>Kliky se štítem dveř.  804  klíč/90 Cr</t>
  </si>
  <si>
    <t>54914597</t>
  </si>
  <si>
    <t>Klika a knoflík se štítem  804  FAB/90 Cr</t>
  </si>
  <si>
    <t>61160101</t>
  </si>
  <si>
    <t>Dveře vnitřní hladké plné 1kř. 60x197 bílé</t>
  </si>
  <si>
    <t>998766101R00</t>
  </si>
  <si>
    <t xml:space="preserve">Přesun hmot pro truhlářské konstr., výšky do 6 m </t>
  </si>
  <si>
    <t>771</t>
  </si>
  <si>
    <t>Podlahy z dlaždic a obklady</t>
  </si>
  <si>
    <t>771101116R00</t>
  </si>
  <si>
    <t xml:space="preserve">Vyrovnání podkladů samonivel. hmotou tl. do 30 mm </t>
  </si>
  <si>
    <t>WC hoši:10,44</t>
  </si>
  <si>
    <t>WC dívky:10,02</t>
  </si>
  <si>
    <t>771101121R00</t>
  </si>
  <si>
    <t xml:space="preserve">Provedení penetrace podkladu pod nivelaci </t>
  </si>
  <si>
    <t>771101210R00</t>
  </si>
  <si>
    <t xml:space="preserve">Penetrace podkladu pod dlažby </t>
  </si>
  <si>
    <t>771471810U00</t>
  </si>
  <si>
    <t xml:space="preserve">Dmtž sokl keram malta rovný </t>
  </si>
  <si>
    <t>m</t>
  </si>
  <si>
    <t>107:(1,45+3)*2-(3*0,6)</t>
  </si>
  <si>
    <t>108:(1,45+2,9)*2-(2*0,6)</t>
  </si>
  <si>
    <t>109:(3,5+1,55+0,8*3+1,4*3)*2-(5*0,6)</t>
  </si>
  <si>
    <t>110:(3,5+1,48+0,8*5+1,4*5)*2-(11*0,6)</t>
  </si>
  <si>
    <t>771571810U00</t>
  </si>
  <si>
    <t xml:space="preserve">Dmtž podlaha keramika malta </t>
  </si>
  <si>
    <t>771575109R00</t>
  </si>
  <si>
    <t xml:space="preserve">Montáž podlah keram.,hladké, tmel, 30x30 cm </t>
  </si>
  <si>
    <t>58556678776</t>
  </si>
  <si>
    <t>Samonivelační stěrka do tl.30mm</t>
  </si>
  <si>
    <t>WC hoši:10,44*0,0018</t>
  </si>
  <si>
    <t>WC dívky:10,02*0,0018</t>
  </si>
  <si>
    <t>59763</t>
  </si>
  <si>
    <t>Podlah keram.,hladké, tmel, 30x30 cm, R9</t>
  </si>
  <si>
    <t>WC hoši:10,44*1,2</t>
  </si>
  <si>
    <t>WC dívky:10,02*1,2</t>
  </si>
  <si>
    <t>998771101R00</t>
  </si>
  <si>
    <t xml:space="preserve">Přesun hmot pro podlahy z dlaždic, výšky do 6 m </t>
  </si>
  <si>
    <t>775</t>
  </si>
  <si>
    <t>Podlahy vlysové a parketové</t>
  </si>
  <si>
    <t>775981113RV1</t>
  </si>
  <si>
    <t xml:space="preserve">Lišta hliníková přechodová, různá výška krytin </t>
  </si>
  <si>
    <t>2*1</t>
  </si>
  <si>
    <t>998775101R00</t>
  </si>
  <si>
    <t xml:space="preserve">Přesun hmot pro podlahy vlysové, výšky do 6 m </t>
  </si>
  <si>
    <t>781</t>
  </si>
  <si>
    <t>Obklady keramické</t>
  </si>
  <si>
    <t>781415011RT5</t>
  </si>
  <si>
    <t>Montáž obkladů stěn, porovin. do tmele, Flexkleber (lepidlo), Fugenbund (spár. hmota)</t>
  </si>
  <si>
    <t>107:(1,45+3)*2*2,05-(3*0,6*2)</t>
  </si>
  <si>
    <t>108:(1,45+2,9)*2*2,05-(2*0,6*2)</t>
  </si>
  <si>
    <t>109:(3,5+1,55+0,8*3+1,4*3)*2*2,05-(5*0,6*2-2,7*1,5)</t>
  </si>
  <si>
    <t>110:(3,5+1,48+0,8*5+1,4*5)*2*2,05-(11*0,6*2-2,7*1,5)</t>
  </si>
  <si>
    <t>781419705R00</t>
  </si>
  <si>
    <t xml:space="preserve">Příplatek za spárovací hmotu - plošně </t>
  </si>
  <si>
    <t>5978136R1</t>
  </si>
  <si>
    <t>Obkládačka ve 2 odstínech dle výběru investora</t>
  </si>
  <si>
    <t>107:(1,45+3)*2*2,05*1,1-(3*0,6*2)</t>
  </si>
  <si>
    <t>108:(1,45+2,9)*2*2,05*1,1-(2*0,6*2)</t>
  </si>
  <si>
    <t>109:(3,5+1,55+0,8*3+1,4*3)*2*2,05*1,1-(5*0,6*2-2,7*1,5)</t>
  </si>
  <si>
    <t>110:(3,5+1,48+0,8*5+1,4*5)*2*2,05*1,1-(11*0,6*2-2,7*1,5)</t>
  </si>
  <si>
    <t>998781101R00</t>
  </si>
  <si>
    <t xml:space="preserve">Přesun hmot pro obklady keramické, výšky do 6 m </t>
  </si>
  <si>
    <t>783</t>
  </si>
  <si>
    <t>Nátěry</t>
  </si>
  <si>
    <t>783221900R00</t>
  </si>
  <si>
    <t>Údržba, nátěr syntetický kov. konstr. jednonásobný potrubí VZT - odhad</t>
  </si>
  <si>
    <t>784</t>
  </si>
  <si>
    <t>Malby</t>
  </si>
  <si>
    <t>784195112R00</t>
  </si>
  <si>
    <t xml:space="preserve">Malba tekutá Standard, bílá, 2 x </t>
  </si>
  <si>
    <t>Stropy WC hoši:10,44</t>
  </si>
  <si>
    <t>Stropy WC dívky:10,02</t>
  </si>
  <si>
    <t>720</t>
  </si>
  <si>
    <t>Zdravotechnická instalace</t>
  </si>
  <si>
    <t>R720_1</t>
  </si>
  <si>
    <t xml:space="preserve">ZTI dle rozpočtu </t>
  </si>
  <si>
    <t>kompl</t>
  </si>
  <si>
    <t>M21</t>
  </si>
  <si>
    <t>Elektromontáže</t>
  </si>
  <si>
    <t>RM21_1</t>
  </si>
  <si>
    <t xml:space="preserve">Elektromontáže dle rozpočtu </t>
  </si>
  <si>
    <t>D96</t>
  </si>
  <si>
    <t>Přesuny suti a vybouraných hmot</t>
  </si>
  <si>
    <t>979011211R00</t>
  </si>
  <si>
    <t xml:space="preserve">Svislá doprava suti a vybour. hmot za 2.NP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</si>
  <si>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</si>
  <si>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</si>
  <si>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</si>
  <si>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</si>
  <si>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</si>
  <si>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</si>
  <si>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</si>
  <si>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</si>
  <si>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</si>
  <si>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</si>
  <si>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</si>
  <si>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</si>
  <si>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</si>
  <si>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</si>
  <si>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</si>
  <si>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</si>
  <si>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SMO - MO Jih</t>
  </si>
  <si>
    <t>BYVAST pro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</si>
</sst>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0" xfId="0" applyFont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12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0" xfId="0" applyNumberFormat="1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29" sqref="A25:G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72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170060000</v>
      </c>
      <c r="D2" s="5" t="str">
        <f>Rekapitulace!G2</f>
        <v>Rozpočet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75</v>
      </c>
      <c r="D4" s="11"/>
      <c r="E4" s="12"/>
      <c r="F4" s="13" t="s">
        <v>3</v>
      </c>
      <c r="G4" s="16"/>
    </row>
    <row r="5" spans="1:57" ht="12.95" customHeight="1" x14ac:dyDescent="0.2">
      <c r="A5" s="17" t="s">
        <v>76</v>
      </c>
      <c r="B5" s="18"/>
      <c r="C5" s="19"/>
      <c r="D5" s="20"/>
      <c r="E5" s="18"/>
      <c r="F5" s="13" t="s">
        <v>5</v>
      </c>
      <c r="G5" s="14"/>
    </row>
    <row r="6" spans="1:57" ht="12.95" customHeight="1" x14ac:dyDescent="0.2">
      <c r="A6" s="15" t="s">
        <v>6</v>
      </c>
      <c r="B6" s="10"/>
      <c r="C6" s="11" t="s">
        <v>75</v>
      </c>
      <c r="D6" s="11"/>
      <c r="E6" s="12"/>
      <c r="F6" s="21" t="s">
        <v>7</v>
      </c>
      <c r="G6" s="22"/>
      <c r="O6" s="23"/>
    </row>
    <row r="7" spans="1:57" ht="12.95" customHeight="1" x14ac:dyDescent="0.2">
      <c r="A7" s="24" t="s">
        <v>74</v>
      </c>
      <c r="B7" s="25"/>
      <c r="C7" s="26" t="s">
        <v>75</v>
      </c>
      <c r="D7" s="27"/>
      <c r="E7" s="27"/>
      <c r="F7" s="28" t="s">
        <v>8</v>
      </c>
      <c r="G7" s="22">
        <f>IF(PocetMJ=0,,ROUND((F30+F32)/PocetMJ,1))</f>
        <v>0</v>
      </c>
    </row>
    <row r="8" spans="1:57" x14ac:dyDescent="0.2">
      <c r="A8" s="29" t="s">
        <v>9</v>
      </c>
      <c r="B8" s="13"/>
      <c r="C8" s="211" t="s">
        <v>244</v>
      </c>
      <c r="D8" s="211"/>
      <c r="E8" s="212"/>
      <c r="F8" s="30" t="s">
        <v>10</v>
      </c>
      <c r="G8" s="31"/>
      <c r="H8" s="32"/>
      <c r="I8" s="33"/>
    </row>
    <row r="9" spans="1:57" x14ac:dyDescent="0.2">
      <c r="A9" s="29" t="s">
        <v>11</v>
      </c>
      <c r="B9" s="13"/>
      <c r="C9" s="211" t="str">
        <f>Projektant</f>
        <v>BYVAST pro s.r.o.</v>
      </c>
      <c r="D9" s="211"/>
      <c r="E9" s="212"/>
      <c r="F9" s="13"/>
      <c r="G9" s="34"/>
      <c r="H9" s="35"/>
    </row>
    <row r="10" spans="1:57" x14ac:dyDescent="0.2">
      <c r="A10" s="29" t="s">
        <v>12</v>
      </c>
      <c r="B10" s="13"/>
      <c r="C10" s="211" t="s">
        <v>243</v>
      </c>
      <c r="D10" s="211"/>
      <c r="E10" s="211"/>
      <c r="F10" s="36"/>
      <c r="G10" s="37"/>
      <c r="H10" s="38"/>
    </row>
    <row r="11" spans="1:57" ht="13.5" customHeight="1" x14ac:dyDescent="0.2">
      <c r="A11" s="29" t="s">
        <v>13</v>
      </c>
      <c r="B11" s="13"/>
      <c r="C11" s="213"/>
      <c r="D11" s="213"/>
      <c r="E11" s="213"/>
      <c r="F11" s="39" t="s">
        <v>14</v>
      </c>
      <c r="G11" s="40" t="s">
        <v>74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15</v>
      </c>
      <c r="B12" s="10"/>
      <c r="C12" s="214"/>
      <c r="D12" s="214"/>
      <c r="E12" s="214"/>
      <c r="F12" s="43" t="s">
        <v>16</v>
      </c>
      <c r="G12" s="44"/>
      <c r="H12" s="35"/>
    </row>
    <row r="13" spans="1:57" ht="28.5" customHeight="1" thickBot="1" x14ac:dyDescent="0.25">
      <c r="A13" s="45" t="s">
        <v>17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18</v>
      </c>
      <c r="B14" s="50"/>
      <c r="C14" s="51"/>
      <c r="D14" s="52" t="s">
        <v>19</v>
      </c>
      <c r="E14" s="53"/>
      <c r="F14" s="53"/>
      <c r="G14" s="51"/>
    </row>
    <row r="15" spans="1:57" ht="15.95" customHeight="1" x14ac:dyDescent="0.2">
      <c r="A15" s="54"/>
      <c r="B15" s="55" t="s">
        <v>20</v>
      </c>
      <c r="C15" s="56">
        <f>HSV</f>
        <v>0</v>
      </c>
      <c r="D15" s="57" t="str">
        <f>Rekapitulace!A27</f>
        <v>Ztížené výrobní podmínky</v>
      </c>
      <c r="E15" s="58"/>
      <c r="F15" s="59"/>
      <c r="G15" s="56">
        <f>Rekapitulace!I27</f>
        <v>0</v>
      </c>
    </row>
    <row r="16" spans="1:57" ht="15.95" customHeight="1" x14ac:dyDescent="0.2">
      <c r="A16" s="54" t="s">
        <v>21</v>
      </c>
      <c r="B16" s="55" t="s">
        <v>22</v>
      </c>
      <c r="C16" s="56">
        <f>PSV</f>
        <v>0</v>
      </c>
      <c r="D16" s="9" t="str">
        <f>Rekapitulace!A28</f>
        <v>Oborová přirážka</v>
      </c>
      <c r="E16" s="60"/>
      <c r="F16" s="61"/>
      <c r="G16" s="56">
        <f>Rekapitulace!I28</f>
        <v>0</v>
      </c>
    </row>
    <row r="17" spans="1:7" ht="15.95" customHeight="1" x14ac:dyDescent="0.2">
      <c r="A17" s="54" t="s">
        <v>23</v>
      </c>
      <c r="B17" s="55" t="s">
        <v>24</v>
      </c>
      <c r="C17" s="56">
        <f>Mont</f>
        <v>0</v>
      </c>
      <c r="D17" s="9" t="str">
        <f>Rekapitulace!A29</f>
        <v>Přesun stavebních kapacit</v>
      </c>
      <c r="E17" s="60"/>
      <c r="F17" s="61"/>
      <c r="G17" s="56">
        <f>Rekapitulace!I29</f>
        <v>0</v>
      </c>
    </row>
    <row r="18" spans="1:7" ht="15.95" customHeight="1" x14ac:dyDescent="0.2">
      <c r="A18" s="62" t="s">
        <v>25</v>
      </c>
      <c r="B18" s="63" t="s">
        <v>26</v>
      </c>
      <c r="C18" s="56">
        <f>Dodavka</f>
        <v>0</v>
      </c>
      <c r="D18" s="9" t="str">
        <f>Rekapitulace!A30</f>
        <v>Mimostaveništní doprava</v>
      </c>
      <c r="E18" s="60"/>
      <c r="F18" s="61"/>
      <c r="G18" s="56">
        <f>Rekapitulace!I30</f>
        <v>0</v>
      </c>
    </row>
    <row r="19" spans="1:7" ht="15.95" customHeight="1" x14ac:dyDescent="0.2">
      <c r="A19" s="64" t="s">
        <v>27</v>
      </c>
      <c r="B19" s="55"/>
      <c r="C19" s="56">
        <f>SUM(C15:C18)</f>
        <v>0</v>
      </c>
      <c r="D19" s="9" t="str">
        <f>Rekapitulace!A31</f>
        <v>Zařízení staveniště</v>
      </c>
      <c r="E19" s="60"/>
      <c r="F19" s="61"/>
      <c r="G19" s="56">
        <f>Rekapitulace!I31</f>
        <v>0</v>
      </c>
    </row>
    <row r="20" spans="1:7" ht="15.95" customHeight="1" x14ac:dyDescent="0.2">
      <c r="A20" s="64"/>
      <c r="B20" s="55"/>
      <c r="C20" s="56"/>
      <c r="D20" s="9" t="str">
        <f>Rekapitulace!A32</f>
        <v>Provoz investora</v>
      </c>
      <c r="E20" s="60"/>
      <c r="F20" s="61"/>
      <c r="G20" s="56">
        <f>Rekapitulace!I32</f>
        <v>0</v>
      </c>
    </row>
    <row r="21" spans="1:7" ht="15.95" customHeight="1" x14ac:dyDescent="0.2">
      <c r="A21" s="64" t="s">
        <v>28</v>
      </c>
      <c r="B21" s="55"/>
      <c r="C21" s="56">
        <f>HZS</f>
        <v>0</v>
      </c>
      <c r="D21" s="9" t="str">
        <f>Rekapitulace!A33</f>
        <v>Kompletační činnost (IČD)</v>
      </c>
      <c r="E21" s="60"/>
      <c r="F21" s="61"/>
      <c r="G21" s="56">
        <f>Rekapitulace!I33</f>
        <v>0</v>
      </c>
    </row>
    <row r="22" spans="1:7" ht="15.95" customHeight="1" x14ac:dyDescent="0.2">
      <c r="A22" s="65" t="s">
        <v>29</v>
      </c>
      <c r="B22" s="66"/>
      <c r="C22" s="56">
        <f>C19+C21</f>
        <v>0</v>
      </c>
      <c r="D22" s="9" t="s">
        <v>30</v>
      </c>
      <c r="E22" s="60"/>
      <c r="F22" s="61"/>
      <c r="G22" s="56">
        <f>G23-SUM(G15:G21)</f>
        <v>0</v>
      </c>
    </row>
    <row r="23" spans="1:7" ht="15.95" customHeight="1" thickBot="1" x14ac:dyDescent="0.25">
      <c r="A23" s="215" t="s">
        <v>31</v>
      </c>
      <c r="B23" s="216"/>
      <c r="C23" s="67">
        <f>C22+G23</f>
        <v>0</v>
      </c>
      <c r="D23" s="68" t="s">
        <v>32</v>
      </c>
      <c r="E23" s="69"/>
      <c r="F23" s="70"/>
      <c r="G23" s="56">
        <f>VRN</f>
        <v>0</v>
      </c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193" t="s">
        <v>36</v>
      </c>
      <c r="B25" s="194"/>
      <c r="C25" s="195"/>
      <c r="D25" s="194" t="s">
        <v>36</v>
      </c>
      <c r="E25" s="196"/>
      <c r="F25" s="197" t="s">
        <v>36</v>
      </c>
      <c r="G25" s="198"/>
    </row>
    <row r="26" spans="1:7" ht="37.5" customHeight="1" x14ac:dyDescent="0.2">
      <c r="A26" s="193" t="s">
        <v>37</v>
      </c>
      <c r="B26" s="199"/>
      <c r="C26" s="195"/>
      <c r="D26" s="194" t="s">
        <v>37</v>
      </c>
      <c r="E26" s="196"/>
      <c r="F26" s="197" t="s">
        <v>37</v>
      </c>
      <c r="G26" s="198"/>
    </row>
    <row r="27" spans="1:7" x14ac:dyDescent="0.2">
      <c r="A27" s="193"/>
      <c r="B27" s="200"/>
      <c r="C27" s="195"/>
      <c r="D27" s="194"/>
      <c r="E27" s="196"/>
      <c r="F27" s="197"/>
      <c r="G27" s="198"/>
    </row>
    <row r="28" spans="1:7" x14ac:dyDescent="0.2">
      <c r="A28" s="193" t="s">
        <v>38</v>
      </c>
      <c r="B28" s="194"/>
      <c r="C28" s="195"/>
      <c r="D28" s="197" t="s">
        <v>39</v>
      </c>
      <c r="E28" s="195"/>
      <c r="F28" s="201" t="s">
        <v>39</v>
      </c>
      <c r="G28" s="198"/>
    </row>
    <row r="29" spans="1:7" ht="69" customHeight="1" x14ac:dyDescent="0.2">
      <c r="A29" s="193"/>
      <c r="B29" s="194"/>
      <c r="C29" s="202"/>
      <c r="D29" s="203"/>
      <c r="E29" s="202"/>
      <c r="F29" s="194"/>
      <c r="G29" s="198"/>
    </row>
    <row r="30" spans="1:7" x14ac:dyDescent="0.2">
      <c r="A30" s="77" t="s">
        <v>40</v>
      </c>
      <c r="B30" s="78"/>
      <c r="C30" s="79">
        <v>21</v>
      </c>
      <c r="D30" s="78" t="s">
        <v>41</v>
      </c>
      <c r="E30" s="80"/>
      <c r="F30" s="217">
        <f>C23-F32</f>
        <v>0</v>
      </c>
      <c r="G30" s="218"/>
    </row>
    <row r="31" spans="1:7" x14ac:dyDescent="0.2">
      <c r="A31" s="77" t="s">
        <v>42</v>
      </c>
      <c r="B31" s="78"/>
      <c r="C31" s="79">
        <f>SazbaDPH1</f>
        <v>21</v>
      </c>
      <c r="D31" s="78" t="s">
        <v>43</v>
      </c>
      <c r="E31" s="80"/>
      <c r="F31" s="217">
        <f>ROUND(PRODUCT(F30,C31/100),0)</f>
        <v>0</v>
      </c>
      <c r="G31" s="218"/>
    </row>
    <row r="32" spans="1:7" x14ac:dyDescent="0.2">
      <c r="A32" s="77" t="s">
        <v>40</v>
      </c>
      <c r="B32" s="78"/>
      <c r="C32" s="79">
        <v>0</v>
      </c>
      <c r="D32" s="78" t="s">
        <v>43</v>
      </c>
      <c r="E32" s="80"/>
      <c r="F32" s="217">
        <v>0</v>
      </c>
      <c r="G32" s="218"/>
    </row>
    <row r="33" spans="1:8" x14ac:dyDescent="0.2">
      <c r="A33" s="77" t="s">
        <v>42</v>
      </c>
      <c r="B33" s="81"/>
      <c r="C33" s="82">
        <f>SazbaDPH2</f>
        <v>0</v>
      </c>
      <c r="D33" s="78" t="s">
        <v>43</v>
      </c>
      <c r="E33" s="61"/>
      <c r="F33" s="217">
        <f>ROUND(PRODUCT(F32,C33/100),0)</f>
        <v>0</v>
      </c>
      <c r="G33" s="218"/>
    </row>
    <row r="34" spans="1:8" s="86" customFormat="1" ht="19.5" customHeight="1" thickBot="1" x14ac:dyDescent="0.3">
      <c r="A34" s="83" t="s">
        <v>44</v>
      </c>
      <c r="B34" s="84"/>
      <c r="C34" s="84"/>
      <c r="D34" s="84"/>
      <c r="E34" s="85"/>
      <c r="F34" s="219">
        <f>ROUND(SUM(F30:F33),0)</f>
        <v>0</v>
      </c>
      <c r="G34" s="220"/>
    </row>
    <row r="36" spans="1:8" x14ac:dyDescent="0.2">
      <c r="A36" s="87" t="s">
        <v>45</v>
      </c>
      <c r="B36" s="87"/>
      <c r="C36" s="87"/>
      <c r="D36" s="87"/>
      <c r="E36" s="87"/>
      <c r="F36" s="87"/>
      <c r="G36" s="87"/>
      <c r="H36" t="s">
        <v>4</v>
      </c>
    </row>
    <row r="37" spans="1:8" ht="14.25" customHeight="1" x14ac:dyDescent="0.2">
      <c r="A37" s="87"/>
      <c r="B37" s="210"/>
      <c r="C37" s="210"/>
      <c r="D37" s="210"/>
      <c r="E37" s="210"/>
      <c r="F37" s="210"/>
      <c r="G37" s="210"/>
      <c r="H37" t="s">
        <v>4</v>
      </c>
    </row>
    <row r="38" spans="1:8" ht="12.75" customHeight="1" x14ac:dyDescent="0.2">
      <c r="A38" s="88"/>
      <c r="B38" s="210"/>
      <c r="C38" s="210"/>
      <c r="D38" s="210"/>
      <c r="E38" s="210"/>
      <c r="F38" s="210"/>
      <c r="G38" s="210"/>
      <c r="H38" t="s">
        <v>4</v>
      </c>
    </row>
    <row r="39" spans="1:8" x14ac:dyDescent="0.2">
      <c r="A39" s="88"/>
      <c r="B39" s="210"/>
      <c r="C39" s="210"/>
      <c r="D39" s="210"/>
      <c r="E39" s="210"/>
      <c r="F39" s="210"/>
      <c r="G39" s="210"/>
      <c r="H39" t="s">
        <v>4</v>
      </c>
    </row>
    <row r="40" spans="1:8" x14ac:dyDescent="0.2">
      <c r="A40" s="88"/>
      <c r="B40" s="210"/>
      <c r="C40" s="210"/>
      <c r="D40" s="210"/>
      <c r="E40" s="210"/>
      <c r="F40" s="210"/>
      <c r="G40" s="210"/>
      <c r="H40" t="s">
        <v>4</v>
      </c>
    </row>
    <row r="41" spans="1:8" x14ac:dyDescent="0.2">
      <c r="A41" s="88"/>
      <c r="B41" s="210"/>
      <c r="C41" s="210"/>
      <c r="D41" s="210"/>
      <c r="E41" s="210"/>
      <c r="F41" s="210"/>
      <c r="G41" s="210"/>
      <c r="H41" t="s">
        <v>4</v>
      </c>
    </row>
    <row r="42" spans="1:8" x14ac:dyDescent="0.2">
      <c r="A42" s="88"/>
      <c r="B42" s="210"/>
      <c r="C42" s="210"/>
      <c r="D42" s="210"/>
      <c r="E42" s="210"/>
      <c r="F42" s="210"/>
      <c r="G42" s="210"/>
      <c r="H42" t="s">
        <v>4</v>
      </c>
    </row>
    <row r="43" spans="1:8" x14ac:dyDescent="0.2">
      <c r="A43" s="88"/>
      <c r="B43" s="210"/>
      <c r="C43" s="210"/>
      <c r="D43" s="210"/>
      <c r="E43" s="210"/>
      <c r="F43" s="210"/>
      <c r="G43" s="210"/>
      <c r="H43" t="s">
        <v>4</v>
      </c>
    </row>
    <row r="44" spans="1:8" x14ac:dyDescent="0.2">
      <c r="A44" s="88"/>
      <c r="B44" s="210"/>
      <c r="C44" s="210"/>
      <c r="D44" s="210"/>
      <c r="E44" s="210"/>
      <c r="F44" s="210"/>
      <c r="G44" s="210"/>
      <c r="H44" t="s">
        <v>4</v>
      </c>
    </row>
    <row r="45" spans="1:8" ht="0.75" customHeight="1" x14ac:dyDescent="0.2">
      <c r="A45" s="88"/>
      <c r="B45" s="210"/>
      <c r="C45" s="210"/>
      <c r="D45" s="210"/>
      <c r="E45" s="210"/>
      <c r="F45" s="210"/>
      <c r="G45" s="210"/>
      <c r="H45" t="s">
        <v>4</v>
      </c>
    </row>
    <row r="46" spans="1:8" x14ac:dyDescent="0.2">
      <c r="B46" s="221"/>
      <c r="C46" s="221"/>
      <c r="D46" s="221"/>
      <c r="E46" s="221"/>
      <c r="F46" s="221"/>
      <c r="G46" s="221"/>
    </row>
    <row r="47" spans="1:8" x14ac:dyDescent="0.2">
      <c r="B47" s="221"/>
      <c r="C47" s="221"/>
      <c r="D47" s="221"/>
      <c r="E47" s="221"/>
      <c r="F47" s="221"/>
      <c r="G47" s="221"/>
    </row>
    <row r="48" spans="1:8" x14ac:dyDescent="0.2">
      <c r="B48" s="221"/>
      <c r="C48" s="221"/>
      <c r="D48" s="221"/>
      <c r="E48" s="221"/>
      <c r="F48" s="221"/>
      <c r="G48" s="221"/>
    </row>
    <row r="49" spans="2:7" x14ac:dyDescent="0.2">
      <c r="B49" s="221"/>
      <c r="C49" s="221"/>
      <c r="D49" s="221"/>
      <c r="E49" s="221"/>
      <c r="F49" s="221"/>
      <c r="G49" s="221"/>
    </row>
    <row r="50" spans="2:7" x14ac:dyDescent="0.2">
      <c r="B50" s="221"/>
      <c r="C50" s="221"/>
      <c r="D50" s="221"/>
      <c r="E50" s="221"/>
      <c r="F50" s="221"/>
      <c r="G50" s="221"/>
    </row>
    <row r="51" spans="2:7" x14ac:dyDescent="0.2">
      <c r="B51" s="221"/>
      <c r="C51" s="221"/>
      <c r="D51" s="221"/>
      <c r="E51" s="221"/>
      <c r="F51" s="221"/>
      <c r="G51" s="221"/>
    </row>
    <row r="52" spans="2:7" x14ac:dyDescent="0.2">
      <c r="B52" s="221"/>
      <c r="C52" s="221"/>
      <c r="D52" s="221"/>
      <c r="E52" s="221"/>
      <c r="F52" s="221"/>
      <c r="G52" s="221"/>
    </row>
    <row r="53" spans="2:7" x14ac:dyDescent="0.2">
      <c r="B53" s="221"/>
      <c r="C53" s="221"/>
      <c r="D53" s="221"/>
      <c r="E53" s="221"/>
      <c r="F53" s="221"/>
      <c r="G53" s="221"/>
    </row>
    <row r="54" spans="2:7" x14ac:dyDescent="0.2">
      <c r="B54" s="221"/>
      <c r="C54" s="221"/>
      <c r="D54" s="221"/>
      <c r="E54" s="221"/>
      <c r="F54" s="221"/>
      <c r="G54" s="221"/>
    </row>
    <row r="55" spans="2:7" x14ac:dyDescent="0.2">
      <c r="B55" s="221"/>
      <c r="C55" s="221"/>
      <c r="D55" s="221"/>
      <c r="E55" s="221"/>
      <c r="F55" s="221"/>
      <c r="G55" s="221"/>
    </row>
  </sheetData>
  <sheetProtection algorithmName="SHA-512" hashValue="s9flYb2sui2e3H3GV1iTzoKJYf0HSEMl5hCCGyG1sdiXBFAI0iL+LQcKCdgsCq9WHfWW3p7EJA6vvIKdCxOaTw==" saltValue="62YS5pXqXFVdQeQeDUGJLA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6"/>
  <sheetViews>
    <sheetView workbookViewId="0">
      <selection activeCell="E27" sqref="E27:F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2" t="s">
        <v>46</v>
      </c>
      <c r="B1" s="223"/>
      <c r="C1" s="89" t="str">
        <f>CONCATENATE(cislostavby," ",nazevstavby)</f>
        <v>17006B Oprava soc. zařízení v obejktu 29. dubna 259/33</v>
      </c>
      <c r="D1" s="90"/>
      <c r="E1" s="91"/>
      <c r="F1" s="90"/>
      <c r="G1" s="92" t="s">
        <v>47</v>
      </c>
      <c r="H1" s="93" t="s">
        <v>77</v>
      </c>
      <c r="I1" s="94"/>
    </row>
    <row r="2" spans="1:9" ht="13.5" thickBot="1" x14ac:dyDescent="0.25">
      <c r="A2" s="224" t="s">
        <v>48</v>
      </c>
      <c r="B2" s="225"/>
      <c r="C2" s="95" t="str">
        <f>CONCATENATE(cisloobjektu," ",nazevobjektu)</f>
        <v xml:space="preserve">01 </v>
      </c>
      <c r="D2" s="96"/>
      <c r="E2" s="97"/>
      <c r="F2" s="96"/>
      <c r="G2" s="226" t="s">
        <v>0</v>
      </c>
      <c r="H2" s="227"/>
      <c r="I2" s="228"/>
    </row>
    <row r="3" spans="1:9" ht="13.5" thickTop="1" x14ac:dyDescent="0.2">
      <c r="A3" s="76"/>
      <c r="B3" s="76"/>
      <c r="C3" s="76"/>
      <c r="D3" s="76"/>
      <c r="E3" s="76"/>
      <c r="F3" s="66"/>
      <c r="G3" s="76"/>
      <c r="H3" s="76"/>
      <c r="I3" s="76"/>
    </row>
    <row r="4" spans="1:9" ht="19.5" customHeight="1" x14ac:dyDescent="0.25">
      <c r="A4" s="98" t="s">
        <v>49</v>
      </c>
      <c r="B4" s="99"/>
      <c r="C4" s="99"/>
      <c r="D4" s="99"/>
      <c r="E4" s="100"/>
      <c r="F4" s="99"/>
      <c r="G4" s="99"/>
      <c r="H4" s="99"/>
      <c r="I4" s="99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5" customFormat="1" ht="13.5" thickBot="1" x14ac:dyDescent="0.25">
      <c r="A6" s="101"/>
      <c r="B6" s="102" t="s">
        <v>50</v>
      </c>
      <c r="C6" s="102"/>
      <c r="D6" s="103"/>
      <c r="E6" s="104" t="s">
        <v>51</v>
      </c>
      <c r="F6" s="105" t="s">
        <v>52</v>
      </c>
      <c r="G6" s="105" t="s">
        <v>53</v>
      </c>
      <c r="H6" s="105" t="s">
        <v>54</v>
      </c>
      <c r="I6" s="106" t="s">
        <v>28</v>
      </c>
    </row>
    <row r="7" spans="1:9" s="35" customFormat="1" x14ac:dyDescent="0.2">
      <c r="A7" s="189" t="str">
        <f>Položky!B7</f>
        <v>61</v>
      </c>
      <c r="B7" s="107" t="str">
        <f>Položky!C7</f>
        <v>Upravy povrchů vnitřní</v>
      </c>
      <c r="C7" s="66"/>
      <c r="D7" s="108"/>
      <c r="E7" s="190">
        <f>Položky!BA18</f>
        <v>0</v>
      </c>
      <c r="F7" s="191">
        <f>Položky!BB18</f>
        <v>0</v>
      </c>
      <c r="G7" s="191">
        <f>Položky!BC18</f>
        <v>0</v>
      </c>
      <c r="H7" s="191">
        <f>Položky!BD18</f>
        <v>0</v>
      </c>
      <c r="I7" s="192">
        <f>Položky!BE18</f>
        <v>0</v>
      </c>
    </row>
    <row r="8" spans="1:9" s="35" customFormat="1" x14ac:dyDescent="0.2">
      <c r="A8" s="189" t="str">
        <f>Položky!B19</f>
        <v>64</v>
      </c>
      <c r="B8" s="107" t="str">
        <f>Položky!C19</f>
        <v>Výplně otvorů</v>
      </c>
      <c r="C8" s="66"/>
      <c r="D8" s="108"/>
      <c r="E8" s="190">
        <f>Položky!BA23</f>
        <v>0</v>
      </c>
      <c r="F8" s="191">
        <f>Položky!BB23</f>
        <v>0</v>
      </c>
      <c r="G8" s="191">
        <f>Položky!BC23</f>
        <v>0</v>
      </c>
      <c r="H8" s="191">
        <f>Položky!BD23</f>
        <v>0</v>
      </c>
      <c r="I8" s="192">
        <f>Položky!BE23</f>
        <v>0</v>
      </c>
    </row>
    <row r="9" spans="1:9" s="35" customFormat="1" x14ac:dyDescent="0.2">
      <c r="A9" s="189" t="str">
        <f>Položky!B24</f>
        <v>95</v>
      </c>
      <c r="B9" s="107" t="str">
        <f>Položky!C24</f>
        <v>Dokončovací konstrukce na pozemních stavbách</v>
      </c>
      <c r="C9" s="66"/>
      <c r="D9" s="108"/>
      <c r="E9" s="190">
        <f>Položky!BA27</f>
        <v>0</v>
      </c>
      <c r="F9" s="191">
        <f>Položky!BB27</f>
        <v>0</v>
      </c>
      <c r="G9" s="191">
        <f>Položky!BC27</f>
        <v>0</v>
      </c>
      <c r="H9" s="191">
        <f>Položky!BD27</f>
        <v>0</v>
      </c>
      <c r="I9" s="192">
        <f>Položky!BE27</f>
        <v>0</v>
      </c>
    </row>
    <row r="10" spans="1:9" s="35" customFormat="1" x14ac:dyDescent="0.2">
      <c r="A10" s="189" t="str">
        <f>Položky!B28</f>
        <v>96</v>
      </c>
      <c r="B10" s="107" t="str">
        <f>Položky!C28</f>
        <v>Bourání konstrukcí</v>
      </c>
      <c r="C10" s="66"/>
      <c r="D10" s="108"/>
      <c r="E10" s="190">
        <f>Položky!BA34</f>
        <v>0</v>
      </c>
      <c r="F10" s="191">
        <f>Položky!BB34</f>
        <v>0</v>
      </c>
      <c r="G10" s="191">
        <f>Položky!BC34</f>
        <v>0</v>
      </c>
      <c r="H10" s="191">
        <f>Položky!BD34</f>
        <v>0</v>
      </c>
      <c r="I10" s="192">
        <f>Položky!BE34</f>
        <v>0</v>
      </c>
    </row>
    <row r="11" spans="1:9" s="35" customFormat="1" x14ac:dyDescent="0.2">
      <c r="A11" s="189" t="str">
        <f>Položky!B35</f>
        <v>97</v>
      </c>
      <c r="B11" s="107" t="str">
        <f>Položky!C35</f>
        <v>Prorážení otvorů</v>
      </c>
      <c r="C11" s="66"/>
      <c r="D11" s="108"/>
      <c r="E11" s="190">
        <f>Položky!BA42</f>
        <v>0</v>
      </c>
      <c r="F11" s="191">
        <f>Položky!BB42</f>
        <v>0</v>
      </c>
      <c r="G11" s="191">
        <f>Položky!BC42</f>
        <v>0</v>
      </c>
      <c r="H11" s="191">
        <f>Položky!BD42</f>
        <v>0</v>
      </c>
      <c r="I11" s="192">
        <f>Položky!BE42</f>
        <v>0</v>
      </c>
    </row>
    <row r="12" spans="1:9" s="35" customFormat="1" x14ac:dyDescent="0.2">
      <c r="A12" s="189" t="str">
        <f>Položky!B43</f>
        <v>99</v>
      </c>
      <c r="B12" s="107" t="str">
        <f>Položky!C43</f>
        <v>Staveništní přesun hmot</v>
      </c>
      <c r="C12" s="66"/>
      <c r="D12" s="108"/>
      <c r="E12" s="190">
        <f>Položky!BA45</f>
        <v>0</v>
      </c>
      <c r="F12" s="191">
        <f>Položky!BB45</f>
        <v>0</v>
      </c>
      <c r="G12" s="191">
        <f>Položky!BC45</f>
        <v>0</v>
      </c>
      <c r="H12" s="191">
        <f>Položky!BD45</f>
        <v>0</v>
      </c>
      <c r="I12" s="192">
        <f>Položky!BE45</f>
        <v>0</v>
      </c>
    </row>
    <row r="13" spans="1:9" s="35" customFormat="1" x14ac:dyDescent="0.2">
      <c r="A13" s="189" t="str">
        <f>Položky!B46</f>
        <v>766</v>
      </c>
      <c r="B13" s="107" t="str">
        <f>Položky!C46</f>
        <v>Konstrukce truhlářské</v>
      </c>
      <c r="C13" s="66"/>
      <c r="D13" s="108"/>
      <c r="E13" s="190">
        <f>Položky!BA55</f>
        <v>0</v>
      </c>
      <c r="F13" s="191">
        <f>Položky!BB55</f>
        <v>0</v>
      </c>
      <c r="G13" s="191">
        <f>Položky!BC55</f>
        <v>0</v>
      </c>
      <c r="H13" s="191">
        <f>Položky!BD55</f>
        <v>0</v>
      </c>
      <c r="I13" s="192">
        <f>Položky!BE55</f>
        <v>0</v>
      </c>
    </row>
    <row r="14" spans="1:9" s="35" customFormat="1" x14ac:dyDescent="0.2">
      <c r="A14" s="189" t="str">
        <f>Položky!B56</f>
        <v>771</v>
      </c>
      <c r="B14" s="107" t="str">
        <f>Položky!C56</f>
        <v>Podlahy z dlaždic a obklady</v>
      </c>
      <c r="C14" s="66"/>
      <c r="D14" s="108"/>
      <c r="E14" s="190">
        <f>Položky!BA84</f>
        <v>0</v>
      </c>
      <c r="F14" s="191">
        <f>Položky!BB84</f>
        <v>0</v>
      </c>
      <c r="G14" s="191">
        <f>Položky!BC84</f>
        <v>0</v>
      </c>
      <c r="H14" s="191">
        <f>Položky!BD84</f>
        <v>0</v>
      </c>
      <c r="I14" s="192">
        <f>Položky!BE84</f>
        <v>0</v>
      </c>
    </row>
    <row r="15" spans="1:9" s="35" customFormat="1" x14ac:dyDescent="0.2">
      <c r="A15" s="189" t="str">
        <f>Položky!B85</f>
        <v>775</v>
      </c>
      <c r="B15" s="107" t="str">
        <f>Položky!C85</f>
        <v>Podlahy vlysové a parketové</v>
      </c>
      <c r="C15" s="66"/>
      <c r="D15" s="108"/>
      <c r="E15" s="190">
        <f>Položky!BA89</f>
        <v>0</v>
      </c>
      <c r="F15" s="191">
        <f>Položky!BB89</f>
        <v>0</v>
      </c>
      <c r="G15" s="191">
        <f>Položky!BC89</f>
        <v>0</v>
      </c>
      <c r="H15" s="191">
        <f>Položky!BD89</f>
        <v>0</v>
      </c>
      <c r="I15" s="192">
        <f>Položky!BE89</f>
        <v>0</v>
      </c>
    </row>
    <row r="16" spans="1:9" s="35" customFormat="1" x14ac:dyDescent="0.2">
      <c r="A16" s="189" t="str">
        <f>Položky!B90</f>
        <v>781</v>
      </c>
      <c r="B16" s="107" t="str">
        <f>Položky!C90</f>
        <v>Obklady keramické</v>
      </c>
      <c r="C16" s="66"/>
      <c r="D16" s="108"/>
      <c r="E16" s="190">
        <f>Položky!BA107</f>
        <v>0</v>
      </c>
      <c r="F16" s="191">
        <f>Položky!BB107</f>
        <v>0</v>
      </c>
      <c r="G16" s="191">
        <f>Položky!BC107</f>
        <v>0</v>
      </c>
      <c r="H16" s="191">
        <f>Položky!BD107</f>
        <v>0</v>
      </c>
      <c r="I16" s="192">
        <f>Položky!BE107</f>
        <v>0</v>
      </c>
    </row>
    <row r="17" spans="1:57" s="35" customFormat="1" x14ac:dyDescent="0.2">
      <c r="A17" s="189" t="str">
        <f>Položky!B108</f>
        <v>783</v>
      </c>
      <c r="B17" s="107" t="str">
        <f>Položky!C108</f>
        <v>Nátěry</v>
      </c>
      <c r="C17" s="66"/>
      <c r="D17" s="108"/>
      <c r="E17" s="190">
        <f>Položky!BA110</f>
        <v>0</v>
      </c>
      <c r="F17" s="191">
        <f>Položky!BB110</f>
        <v>0</v>
      </c>
      <c r="G17" s="191">
        <f>Položky!BC110</f>
        <v>0</v>
      </c>
      <c r="H17" s="191">
        <f>Položky!BD110</f>
        <v>0</v>
      </c>
      <c r="I17" s="192">
        <f>Položky!BE110</f>
        <v>0</v>
      </c>
    </row>
    <row r="18" spans="1:57" s="35" customFormat="1" x14ac:dyDescent="0.2">
      <c r="A18" s="189" t="str">
        <f>Položky!B111</f>
        <v>784</v>
      </c>
      <c r="B18" s="107" t="str">
        <f>Položky!C111</f>
        <v>Malby</v>
      </c>
      <c r="C18" s="66"/>
      <c r="D18" s="108"/>
      <c r="E18" s="190">
        <f>Položky!BA119</f>
        <v>0</v>
      </c>
      <c r="F18" s="191">
        <f>Položky!BB119</f>
        <v>0</v>
      </c>
      <c r="G18" s="191">
        <f>Položky!BC119</f>
        <v>0</v>
      </c>
      <c r="H18" s="191">
        <f>Položky!BD119</f>
        <v>0</v>
      </c>
      <c r="I18" s="192">
        <f>Položky!BE119</f>
        <v>0</v>
      </c>
    </row>
    <row r="19" spans="1:57" s="35" customFormat="1" x14ac:dyDescent="0.2">
      <c r="A19" s="189" t="str">
        <f>Položky!B120</f>
        <v>720</v>
      </c>
      <c r="B19" s="107" t="str">
        <f>Položky!C120</f>
        <v>Zdravotechnická instalace</v>
      </c>
      <c r="C19" s="66"/>
      <c r="D19" s="108"/>
      <c r="E19" s="190">
        <f>Položky!BA122</f>
        <v>0</v>
      </c>
      <c r="F19" s="191">
        <f>Položky!BB122</f>
        <v>0</v>
      </c>
      <c r="G19" s="191">
        <f>Položky!BC122</f>
        <v>0</v>
      </c>
      <c r="H19" s="191">
        <f>Položky!BD122</f>
        <v>0</v>
      </c>
      <c r="I19" s="192">
        <f>Položky!BE122</f>
        <v>0</v>
      </c>
    </row>
    <row r="20" spans="1:57" s="35" customFormat="1" x14ac:dyDescent="0.2">
      <c r="A20" s="189" t="str">
        <f>Položky!B123</f>
        <v>M21</v>
      </c>
      <c r="B20" s="107" t="str">
        <f>Položky!C123</f>
        <v>Elektromontáže</v>
      </c>
      <c r="C20" s="66"/>
      <c r="D20" s="108"/>
      <c r="E20" s="190">
        <f>Položky!BA125</f>
        <v>0</v>
      </c>
      <c r="F20" s="191">
        <f>Položky!BB125</f>
        <v>0</v>
      </c>
      <c r="G20" s="191">
        <f>Položky!BC125</f>
        <v>0</v>
      </c>
      <c r="H20" s="191">
        <f>Položky!BD125</f>
        <v>0</v>
      </c>
      <c r="I20" s="192">
        <f>Položky!BE125</f>
        <v>0</v>
      </c>
    </row>
    <row r="21" spans="1:57" s="35" customFormat="1" ht="13.5" thickBot="1" x14ac:dyDescent="0.25">
      <c r="A21" s="189" t="str">
        <f>Položky!B126</f>
        <v>D96</v>
      </c>
      <c r="B21" s="107" t="str">
        <f>Položky!C126</f>
        <v>Přesuny suti a vybouraných hmot</v>
      </c>
      <c r="C21" s="66"/>
      <c r="D21" s="108"/>
      <c r="E21" s="190">
        <f>Položky!BA132</f>
        <v>0</v>
      </c>
      <c r="F21" s="191">
        <f>Položky!BB132</f>
        <v>0</v>
      </c>
      <c r="G21" s="191">
        <f>Položky!BC132</f>
        <v>0</v>
      </c>
      <c r="H21" s="191">
        <f>Položky!BD132</f>
        <v>0</v>
      </c>
      <c r="I21" s="192">
        <f>Položky!BE132</f>
        <v>0</v>
      </c>
    </row>
    <row r="22" spans="1:57" s="115" customFormat="1" ht="13.5" thickBot="1" x14ac:dyDescent="0.25">
      <c r="A22" s="109"/>
      <c r="B22" s="110" t="s">
        <v>55</v>
      </c>
      <c r="C22" s="110"/>
      <c r="D22" s="111"/>
      <c r="E22" s="112">
        <f>SUM(E7:E21)</f>
        <v>0</v>
      </c>
      <c r="F22" s="113">
        <f>SUM(F7:F21)</f>
        <v>0</v>
      </c>
      <c r="G22" s="113">
        <f>SUM(G7:G21)</f>
        <v>0</v>
      </c>
      <c r="H22" s="113">
        <f>SUM(H7:H21)</f>
        <v>0</v>
      </c>
      <c r="I22" s="114">
        <f>SUM(I7:I21)</f>
        <v>0</v>
      </c>
    </row>
    <row r="23" spans="1:57" x14ac:dyDescent="0.2">
      <c r="A23" s="66"/>
      <c r="B23" s="66"/>
      <c r="C23" s="66"/>
      <c r="D23" s="66"/>
      <c r="E23" s="66"/>
      <c r="F23" s="66"/>
      <c r="G23" s="66"/>
      <c r="H23" s="66"/>
      <c r="I23" s="66"/>
    </row>
    <row r="24" spans="1:57" ht="19.5" customHeight="1" x14ac:dyDescent="0.25">
      <c r="A24" s="99" t="s">
        <v>56</v>
      </c>
      <c r="B24" s="99"/>
      <c r="C24" s="99"/>
      <c r="D24" s="99"/>
      <c r="E24" s="99"/>
      <c r="F24" s="99"/>
      <c r="G24" s="116"/>
      <c r="H24" s="99"/>
      <c r="I24" s="99"/>
      <c r="BA24" s="41"/>
      <c r="BB24" s="41"/>
      <c r="BC24" s="41"/>
      <c r="BD24" s="41"/>
      <c r="BE24" s="41"/>
    </row>
    <row r="25" spans="1:57" ht="13.5" thickBot="1" x14ac:dyDescent="0.25">
      <c r="A25" s="76"/>
      <c r="B25" s="76"/>
      <c r="C25" s="76"/>
      <c r="D25" s="76"/>
      <c r="E25" s="76"/>
      <c r="F25" s="76"/>
      <c r="G25" s="76"/>
      <c r="H25" s="76"/>
      <c r="I25" s="76"/>
    </row>
    <row r="26" spans="1:57" x14ac:dyDescent="0.2">
      <c r="A26" s="71" t="s">
        <v>57</v>
      </c>
      <c r="B26" s="72"/>
      <c r="C26" s="72"/>
      <c r="D26" s="117"/>
      <c r="E26" s="118" t="s">
        <v>58</v>
      </c>
      <c r="F26" s="119" t="s">
        <v>59</v>
      </c>
      <c r="G26" s="120" t="s">
        <v>60</v>
      </c>
      <c r="H26" s="121"/>
      <c r="I26" s="122" t="s">
        <v>58</v>
      </c>
    </row>
    <row r="27" spans="1:57" x14ac:dyDescent="0.2">
      <c r="A27" s="64" t="s">
        <v>235</v>
      </c>
      <c r="B27" s="55"/>
      <c r="C27" s="55"/>
      <c r="D27" s="123"/>
      <c r="E27" s="204"/>
      <c r="F27" s="205"/>
      <c r="G27" s="124">
        <f t="shared" ref="G27:G34" si="0">CHOOSE(BA27+1,HSV+PSV,HSV+PSV+Mont,HSV+PSV+Dodavka+Mont,HSV,PSV,Mont,Dodavka,Mont+Dodavka,0)</f>
        <v>0</v>
      </c>
      <c r="H27" s="125"/>
      <c r="I27" s="126">
        <f t="shared" ref="I27:I34" si="1">E27+F27*G27/100</f>
        <v>0</v>
      </c>
      <c r="BA27">
        <v>0</v>
      </c>
    </row>
    <row r="28" spans="1:57" x14ac:dyDescent="0.2">
      <c r="A28" s="64" t="s">
        <v>236</v>
      </c>
      <c r="B28" s="55"/>
      <c r="C28" s="55"/>
      <c r="D28" s="123"/>
      <c r="E28" s="204"/>
      <c r="F28" s="205"/>
      <c r="G28" s="124">
        <f t="shared" si="0"/>
        <v>0</v>
      </c>
      <c r="H28" s="125"/>
      <c r="I28" s="126">
        <f t="shared" si="1"/>
        <v>0</v>
      </c>
      <c r="BA28">
        <v>0</v>
      </c>
    </row>
    <row r="29" spans="1:57" x14ac:dyDescent="0.2">
      <c r="A29" s="64" t="s">
        <v>237</v>
      </c>
      <c r="B29" s="55"/>
      <c r="C29" s="55"/>
      <c r="D29" s="123"/>
      <c r="E29" s="204"/>
      <c r="F29" s="205"/>
      <c r="G29" s="124">
        <f t="shared" si="0"/>
        <v>0</v>
      </c>
      <c r="H29" s="125"/>
      <c r="I29" s="126">
        <f t="shared" si="1"/>
        <v>0</v>
      </c>
      <c r="BA29">
        <v>0</v>
      </c>
    </row>
    <row r="30" spans="1:57" x14ac:dyDescent="0.2">
      <c r="A30" s="64" t="s">
        <v>238</v>
      </c>
      <c r="B30" s="55"/>
      <c r="C30" s="55"/>
      <c r="D30" s="123"/>
      <c r="E30" s="204"/>
      <c r="F30" s="205"/>
      <c r="G30" s="124">
        <f t="shared" si="0"/>
        <v>0</v>
      </c>
      <c r="H30" s="125"/>
      <c r="I30" s="126">
        <f t="shared" si="1"/>
        <v>0</v>
      </c>
      <c r="BA30">
        <v>0</v>
      </c>
    </row>
    <row r="31" spans="1:57" x14ac:dyDescent="0.2">
      <c r="A31" s="64" t="s">
        <v>239</v>
      </c>
      <c r="B31" s="55"/>
      <c r="C31" s="55"/>
      <c r="D31" s="123"/>
      <c r="E31" s="204"/>
      <c r="F31" s="205"/>
      <c r="G31" s="124">
        <f t="shared" si="0"/>
        <v>0</v>
      </c>
      <c r="H31" s="125"/>
      <c r="I31" s="126">
        <f t="shared" si="1"/>
        <v>0</v>
      </c>
      <c r="BA31">
        <v>1</v>
      </c>
    </row>
    <row r="32" spans="1:57" x14ac:dyDescent="0.2">
      <c r="A32" s="64" t="s">
        <v>240</v>
      </c>
      <c r="B32" s="55"/>
      <c r="C32" s="55"/>
      <c r="D32" s="123"/>
      <c r="E32" s="204"/>
      <c r="F32" s="205"/>
      <c r="G32" s="124">
        <f t="shared" si="0"/>
        <v>0</v>
      </c>
      <c r="H32" s="125"/>
      <c r="I32" s="126">
        <f t="shared" si="1"/>
        <v>0</v>
      </c>
      <c r="BA32">
        <v>1</v>
      </c>
    </row>
    <row r="33" spans="1:53" x14ac:dyDescent="0.2">
      <c r="A33" s="64" t="s">
        <v>241</v>
      </c>
      <c r="B33" s="55"/>
      <c r="C33" s="55"/>
      <c r="D33" s="123"/>
      <c r="E33" s="204"/>
      <c r="F33" s="205"/>
      <c r="G33" s="124">
        <f t="shared" si="0"/>
        <v>0</v>
      </c>
      <c r="H33" s="125"/>
      <c r="I33" s="126">
        <f t="shared" si="1"/>
        <v>0</v>
      </c>
      <c r="BA33">
        <v>2</v>
      </c>
    </row>
    <row r="34" spans="1:53" x14ac:dyDescent="0.2">
      <c r="A34" s="64" t="s">
        <v>242</v>
      </c>
      <c r="B34" s="55"/>
      <c r="C34" s="55"/>
      <c r="D34" s="123"/>
      <c r="E34" s="204"/>
      <c r="F34" s="205"/>
      <c r="G34" s="124">
        <f t="shared" si="0"/>
        <v>0</v>
      </c>
      <c r="H34" s="125"/>
      <c r="I34" s="126">
        <f t="shared" si="1"/>
        <v>0</v>
      </c>
      <c r="BA34">
        <v>2</v>
      </c>
    </row>
    <row r="35" spans="1:53" ht="13.5" thickBot="1" x14ac:dyDescent="0.25">
      <c r="A35" s="127"/>
      <c r="B35" s="128" t="s">
        <v>61</v>
      </c>
      <c r="C35" s="129"/>
      <c r="D35" s="130"/>
      <c r="E35" s="131"/>
      <c r="F35" s="132"/>
      <c r="G35" s="132"/>
      <c r="H35" s="229">
        <f>SUM(I27:I34)</f>
        <v>0</v>
      </c>
      <c r="I35" s="230"/>
    </row>
    <row r="37" spans="1:53" x14ac:dyDescent="0.2">
      <c r="B37" s="115"/>
      <c r="F37" s="133"/>
      <c r="G37" s="134"/>
      <c r="H37" s="134"/>
      <c r="I37" s="135"/>
    </row>
    <row r="38" spans="1:53" x14ac:dyDescent="0.2">
      <c r="F38" s="133"/>
      <c r="G38" s="134"/>
      <c r="H38" s="134"/>
      <c r="I38" s="135"/>
    </row>
    <row r="39" spans="1:53" x14ac:dyDescent="0.2">
      <c r="F39" s="133"/>
      <c r="G39" s="134"/>
      <c r="H39" s="134"/>
      <c r="I39" s="135"/>
    </row>
    <row r="40" spans="1:53" x14ac:dyDescent="0.2">
      <c r="F40" s="133"/>
      <c r="G40" s="134"/>
      <c r="H40" s="134"/>
      <c r="I40" s="135"/>
    </row>
    <row r="41" spans="1:53" x14ac:dyDescent="0.2">
      <c r="F41" s="133"/>
      <c r="G41" s="134"/>
      <c r="H41" s="134"/>
      <c r="I41" s="135"/>
    </row>
    <row r="42" spans="1:53" x14ac:dyDescent="0.2">
      <c r="F42" s="133"/>
      <c r="G42" s="134"/>
      <c r="H42" s="134"/>
      <c r="I42" s="135"/>
    </row>
    <row r="43" spans="1:53" x14ac:dyDescent="0.2">
      <c r="F43" s="133"/>
      <c r="G43" s="134"/>
      <c r="H43" s="134"/>
      <c r="I43" s="135"/>
    </row>
    <row r="44" spans="1:53" x14ac:dyDescent="0.2">
      <c r="F44" s="133"/>
      <c r="G44" s="134"/>
      <c r="H44" s="134"/>
      <c r="I44" s="135"/>
    </row>
    <row r="45" spans="1:53" x14ac:dyDescent="0.2">
      <c r="F45" s="133"/>
      <c r="G45" s="134"/>
      <c r="H45" s="134"/>
      <c r="I45" s="135"/>
    </row>
    <row r="46" spans="1:53" x14ac:dyDescent="0.2">
      <c r="F46" s="133"/>
      <c r="G46" s="134"/>
      <c r="H46" s="134"/>
      <c r="I46" s="135"/>
    </row>
    <row r="47" spans="1:53" x14ac:dyDescent="0.2">
      <c r="F47" s="133"/>
      <c r="G47" s="134"/>
      <c r="H47" s="134"/>
      <c r="I47" s="135"/>
    </row>
    <row r="48" spans="1:53" x14ac:dyDescent="0.2">
      <c r="F48" s="133"/>
      <c r="G48" s="134"/>
      <c r="H48" s="134"/>
      <c r="I48" s="135"/>
    </row>
    <row r="49" spans="6:9" x14ac:dyDescent="0.2">
      <c r="F49" s="133"/>
      <c r="G49" s="134"/>
      <c r="H49" s="134"/>
      <c r="I49" s="135"/>
    </row>
    <row r="50" spans="6:9" x14ac:dyDescent="0.2">
      <c r="F50" s="133"/>
      <c r="G50" s="134"/>
      <c r="H50" s="134"/>
      <c r="I50" s="135"/>
    </row>
    <row r="51" spans="6:9" x14ac:dyDescent="0.2">
      <c r="F51" s="133"/>
      <c r="G51" s="134"/>
      <c r="H51" s="134"/>
      <c r="I51" s="135"/>
    </row>
    <row r="52" spans="6:9" x14ac:dyDescent="0.2">
      <c r="F52" s="133"/>
      <c r="G52" s="134"/>
      <c r="H52" s="134"/>
      <c r="I52" s="135"/>
    </row>
    <row r="53" spans="6:9" x14ac:dyDescent="0.2">
      <c r="F53" s="133"/>
      <c r="G53" s="134"/>
      <c r="H53" s="134"/>
      <c r="I53" s="135"/>
    </row>
    <row r="54" spans="6:9" x14ac:dyDescent="0.2">
      <c r="F54" s="133"/>
      <c r="G54" s="134"/>
      <c r="H54" s="134"/>
      <c r="I54" s="135"/>
    </row>
    <row r="55" spans="6:9" x14ac:dyDescent="0.2">
      <c r="F55" s="133"/>
      <c r="G55" s="134"/>
      <c r="H55" s="134"/>
      <c r="I55" s="135"/>
    </row>
    <row r="56" spans="6:9" x14ac:dyDescent="0.2">
      <c r="F56" s="133"/>
      <c r="G56" s="134"/>
      <c r="H56" s="134"/>
      <c r="I56" s="135"/>
    </row>
    <row r="57" spans="6:9" x14ac:dyDescent="0.2">
      <c r="F57" s="133"/>
      <c r="G57" s="134"/>
      <c r="H57" s="134"/>
      <c r="I57" s="135"/>
    </row>
    <row r="58" spans="6:9" x14ac:dyDescent="0.2">
      <c r="F58" s="133"/>
      <c r="G58" s="134"/>
      <c r="H58" s="134"/>
      <c r="I58" s="135"/>
    </row>
    <row r="59" spans="6:9" x14ac:dyDescent="0.2">
      <c r="F59" s="133"/>
      <c r="G59" s="134"/>
      <c r="H59" s="134"/>
      <c r="I59" s="135"/>
    </row>
    <row r="60" spans="6:9" x14ac:dyDescent="0.2">
      <c r="F60" s="133"/>
      <c r="G60" s="134"/>
      <c r="H60" s="134"/>
      <c r="I60" s="135"/>
    </row>
    <row r="61" spans="6:9" x14ac:dyDescent="0.2">
      <c r="F61" s="133"/>
      <c r="G61" s="134"/>
      <c r="H61" s="134"/>
      <c r="I61" s="135"/>
    </row>
    <row r="62" spans="6:9" x14ac:dyDescent="0.2">
      <c r="F62" s="133"/>
      <c r="G62" s="134"/>
      <c r="H62" s="134"/>
      <c r="I62" s="135"/>
    </row>
    <row r="63" spans="6:9" x14ac:dyDescent="0.2">
      <c r="F63" s="133"/>
      <c r="G63" s="134"/>
      <c r="H63" s="134"/>
      <c r="I63" s="135"/>
    </row>
    <row r="64" spans="6:9" x14ac:dyDescent="0.2">
      <c r="F64" s="133"/>
      <c r="G64" s="134"/>
      <c r="H64" s="134"/>
      <c r="I64" s="135"/>
    </row>
    <row r="65" spans="6:9" x14ac:dyDescent="0.2">
      <c r="F65" s="133"/>
      <c r="G65" s="134"/>
      <c r="H65" s="134"/>
      <c r="I65" s="135"/>
    </row>
    <row r="66" spans="6:9" x14ac:dyDescent="0.2">
      <c r="F66" s="133"/>
      <c r="G66" s="134"/>
      <c r="H66" s="134"/>
      <c r="I66" s="135"/>
    </row>
    <row r="67" spans="6:9" x14ac:dyDescent="0.2">
      <c r="F67" s="133"/>
      <c r="G67" s="134"/>
      <c r="H67" s="134"/>
      <c r="I67" s="135"/>
    </row>
    <row r="68" spans="6:9" x14ac:dyDescent="0.2">
      <c r="F68" s="133"/>
      <c r="G68" s="134"/>
      <c r="H68" s="134"/>
      <c r="I68" s="135"/>
    </row>
    <row r="69" spans="6:9" x14ac:dyDescent="0.2">
      <c r="F69" s="133"/>
      <c r="G69" s="134"/>
      <c r="H69" s="134"/>
      <c r="I69" s="135"/>
    </row>
    <row r="70" spans="6:9" x14ac:dyDescent="0.2">
      <c r="F70" s="133"/>
      <c r="G70" s="134"/>
      <c r="H70" s="134"/>
      <c r="I70" s="135"/>
    </row>
    <row r="71" spans="6:9" x14ac:dyDescent="0.2">
      <c r="F71" s="133"/>
      <c r="G71" s="134"/>
      <c r="H71" s="134"/>
      <c r="I71" s="135"/>
    </row>
    <row r="72" spans="6:9" x14ac:dyDescent="0.2">
      <c r="F72" s="133"/>
      <c r="G72" s="134"/>
      <c r="H72" s="134"/>
      <c r="I72" s="135"/>
    </row>
    <row r="73" spans="6:9" x14ac:dyDescent="0.2">
      <c r="F73" s="133"/>
      <c r="G73" s="134"/>
      <c r="H73" s="134"/>
      <c r="I73" s="135"/>
    </row>
    <row r="74" spans="6:9" x14ac:dyDescent="0.2">
      <c r="F74" s="133"/>
      <c r="G74" s="134"/>
      <c r="H74" s="134"/>
      <c r="I74" s="135"/>
    </row>
    <row r="75" spans="6:9" x14ac:dyDescent="0.2">
      <c r="F75" s="133"/>
      <c r="G75" s="134"/>
      <c r="H75" s="134"/>
      <c r="I75" s="135"/>
    </row>
    <row r="76" spans="6:9" x14ac:dyDescent="0.2">
      <c r="F76" s="133"/>
      <c r="G76" s="134"/>
      <c r="H76" s="134"/>
      <c r="I76" s="135"/>
    </row>
    <row r="77" spans="6:9" x14ac:dyDescent="0.2">
      <c r="F77" s="133"/>
      <c r="G77" s="134"/>
      <c r="H77" s="134"/>
      <c r="I77" s="135"/>
    </row>
    <row r="78" spans="6:9" x14ac:dyDescent="0.2">
      <c r="F78" s="133"/>
      <c r="G78" s="134"/>
      <c r="H78" s="134"/>
      <c r="I78" s="135"/>
    </row>
    <row r="79" spans="6:9" x14ac:dyDescent="0.2">
      <c r="F79" s="133"/>
      <c r="G79" s="134"/>
      <c r="H79" s="134"/>
      <c r="I79" s="135"/>
    </row>
    <row r="80" spans="6:9" x14ac:dyDescent="0.2">
      <c r="F80" s="133"/>
      <c r="G80" s="134"/>
      <c r="H80" s="134"/>
      <c r="I80" s="135"/>
    </row>
    <row r="81" spans="6:9" x14ac:dyDescent="0.2">
      <c r="F81" s="133"/>
      <c r="G81" s="134"/>
      <c r="H81" s="134"/>
      <c r="I81" s="135"/>
    </row>
    <row r="82" spans="6:9" x14ac:dyDescent="0.2">
      <c r="F82" s="133"/>
      <c r="G82" s="134"/>
      <c r="H82" s="134"/>
      <c r="I82" s="135"/>
    </row>
    <row r="83" spans="6:9" x14ac:dyDescent="0.2">
      <c r="F83" s="133"/>
      <c r="G83" s="134"/>
      <c r="H83" s="134"/>
      <c r="I83" s="135"/>
    </row>
    <row r="84" spans="6:9" x14ac:dyDescent="0.2">
      <c r="F84" s="133"/>
      <c r="G84" s="134"/>
      <c r="H84" s="134"/>
      <c r="I84" s="135"/>
    </row>
    <row r="85" spans="6:9" x14ac:dyDescent="0.2">
      <c r="F85" s="133"/>
      <c r="G85" s="134"/>
      <c r="H85" s="134"/>
      <c r="I85" s="135"/>
    </row>
    <row r="86" spans="6:9" x14ac:dyDescent="0.2">
      <c r="F86" s="133"/>
      <c r="G86" s="134"/>
      <c r="H86" s="134"/>
      <c r="I86" s="135"/>
    </row>
  </sheetData>
  <sheetProtection algorithmName="SHA-512" hashValue="LwpaVxwMa1zSYPUCYsUL8hFbQ7XRBqaHTib5PGBBk5nZ6N/nkRJnSxvj+75tLYuHuXZmA7m0Vxq1UT7I3159HA==" saltValue="aghNR/Q5ng0rDU5yaKXFGQ==" spinCount="100000" sheet="1" objects="1" scenarios="1"/>
  <mergeCells count="4">
    <mergeCell ref="A1:B1"/>
    <mergeCell ref="A2:B2"/>
    <mergeCell ref="G2:I2"/>
    <mergeCell ref="H35:I3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5"/>
  <sheetViews>
    <sheetView showGridLines="0" showZeros="0" tabSelected="1" zoomScaleNormal="100" workbookViewId="0">
      <selection activeCell="C9" sqref="C9:D9"/>
    </sheetView>
  </sheetViews>
  <sheetFormatPr defaultRowHeight="12.75" x14ac:dyDescent="0.2"/>
  <cols>
    <col min="1" max="1" width="4.42578125" style="136" customWidth="1"/>
    <col min="2" max="2" width="11.5703125" style="136" customWidth="1"/>
    <col min="3" max="3" width="40.42578125" style="136" customWidth="1"/>
    <col min="4" max="4" width="5.5703125" style="136" customWidth="1"/>
    <col min="5" max="5" width="8.5703125" style="183" customWidth="1"/>
    <col min="6" max="6" width="9.85546875" style="136" customWidth="1"/>
    <col min="7" max="7" width="13.85546875" style="136" customWidth="1"/>
    <col min="8" max="11" width="9.140625" style="136"/>
    <col min="12" max="12" width="75.42578125" style="136" customWidth="1"/>
    <col min="13" max="13" width="45.28515625" style="136" customWidth="1"/>
    <col min="14" max="16384" width="9.140625" style="136"/>
  </cols>
  <sheetData>
    <row r="1" spans="1:104" ht="15.75" x14ac:dyDescent="0.25">
      <c r="A1" s="233" t="s">
        <v>73</v>
      </c>
      <c r="B1" s="233"/>
      <c r="C1" s="233"/>
      <c r="D1" s="233"/>
      <c r="E1" s="233"/>
      <c r="F1" s="233"/>
      <c r="G1" s="233"/>
    </row>
    <row r="2" spans="1:104" ht="14.25" customHeight="1" thickBot="1" x14ac:dyDescent="0.25">
      <c r="A2" s="137"/>
      <c r="B2" s="138"/>
      <c r="C2" s="139"/>
      <c r="D2" s="139"/>
      <c r="E2" s="140"/>
      <c r="F2" s="139"/>
      <c r="G2" s="139"/>
    </row>
    <row r="3" spans="1:104" ht="13.5" thickTop="1" x14ac:dyDescent="0.2">
      <c r="A3" s="222" t="s">
        <v>46</v>
      </c>
      <c r="B3" s="223"/>
      <c r="C3" s="89" t="str">
        <f>CONCATENATE(cislostavby," ",nazevstavby)</f>
        <v>17006B Oprava soc. zařízení v obejktu 29. dubna 259/33</v>
      </c>
      <c r="D3" s="141"/>
      <c r="E3" s="142" t="s">
        <v>62</v>
      </c>
      <c r="F3" s="143" t="str">
        <f>Rekapitulace!H1</f>
        <v>170060000</v>
      </c>
      <c r="G3" s="144"/>
    </row>
    <row r="4" spans="1:104" ht="13.5" thickBot="1" x14ac:dyDescent="0.25">
      <c r="A4" s="234" t="s">
        <v>48</v>
      </c>
      <c r="B4" s="225"/>
      <c r="C4" s="95" t="str">
        <f>CONCATENATE(cisloobjektu," ",nazevobjektu)</f>
        <v xml:space="preserve">01 </v>
      </c>
      <c r="D4" s="145"/>
      <c r="E4" s="235" t="str">
        <f>Rekapitulace!G2</f>
        <v>Rozpočet</v>
      </c>
      <c r="F4" s="236"/>
      <c r="G4" s="237"/>
    </row>
    <row r="5" spans="1:104" ht="13.5" thickTop="1" x14ac:dyDescent="0.2">
      <c r="A5" s="146"/>
      <c r="B5" s="137"/>
      <c r="C5" s="137"/>
      <c r="D5" s="137"/>
      <c r="E5" s="147"/>
      <c r="F5" s="137"/>
      <c r="G5" s="148"/>
    </row>
    <row r="6" spans="1:104" x14ac:dyDescent="0.2">
      <c r="A6" s="149" t="s">
        <v>63</v>
      </c>
      <c r="B6" s="150" t="s">
        <v>64</v>
      </c>
      <c r="C6" s="150" t="s">
        <v>65</v>
      </c>
      <c r="D6" s="150" t="s">
        <v>66</v>
      </c>
      <c r="E6" s="151" t="s">
        <v>67</v>
      </c>
      <c r="F6" s="150" t="s">
        <v>68</v>
      </c>
      <c r="G6" s="152" t="s">
        <v>69</v>
      </c>
    </row>
    <row r="7" spans="1:104" x14ac:dyDescent="0.2">
      <c r="A7" s="153" t="s">
        <v>70</v>
      </c>
      <c r="B7" s="154" t="s">
        <v>78</v>
      </c>
      <c r="C7" s="155" t="s">
        <v>79</v>
      </c>
      <c r="D7" s="156"/>
      <c r="E7" s="157"/>
      <c r="F7" s="157"/>
      <c r="G7" s="158"/>
      <c r="H7" s="159"/>
      <c r="I7" s="159"/>
      <c r="O7" s="160">
        <v>1</v>
      </c>
    </row>
    <row r="8" spans="1:104" x14ac:dyDescent="0.2">
      <c r="A8" s="161">
        <v>1</v>
      </c>
      <c r="B8" s="162" t="s">
        <v>80</v>
      </c>
      <c r="C8" s="163" t="s">
        <v>81</v>
      </c>
      <c r="D8" s="164" t="s">
        <v>82</v>
      </c>
      <c r="E8" s="165">
        <v>94.061000000000007</v>
      </c>
      <c r="F8" s="206"/>
      <c r="G8" s="166">
        <f>E8*F8</f>
        <v>0</v>
      </c>
      <c r="O8" s="160">
        <v>2</v>
      </c>
      <c r="AA8" s="136">
        <v>1</v>
      </c>
      <c r="AB8" s="136">
        <v>1</v>
      </c>
      <c r="AC8" s="136">
        <v>1</v>
      </c>
      <c r="AZ8" s="136">
        <v>1</v>
      </c>
      <c r="BA8" s="136">
        <f>IF(AZ8=1,G8,0)</f>
        <v>0</v>
      </c>
      <c r="BB8" s="136">
        <f>IF(AZ8=2,G8,0)</f>
        <v>0</v>
      </c>
      <c r="BC8" s="136">
        <f>IF(AZ8=3,G8,0)</f>
        <v>0</v>
      </c>
      <c r="BD8" s="136">
        <f>IF(AZ8=4,G8,0)</f>
        <v>0</v>
      </c>
      <c r="BE8" s="136">
        <f>IF(AZ8=5,G8,0)</f>
        <v>0</v>
      </c>
      <c r="CA8" s="167">
        <v>1</v>
      </c>
      <c r="CB8" s="167">
        <v>1</v>
      </c>
      <c r="CZ8" s="136">
        <v>3.9399999999999999E-3</v>
      </c>
    </row>
    <row r="9" spans="1:104" x14ac:dyDescent="0.2">
      <c r="A9" s="168"/>
      <c r="B9" s="170"/>
      <c r="C9" s="231" t="s">
        <v>83</v>
      </c>
      <c r="D9" s="232"/>
      <c r="E9" s="171">
        <v>10.615</v>
      </c>
      <c r="F9" s="207"/>
      <c r="G9" s="172"/>
      <c r="M9" s="169" t="s">
        <v>83</v>
      </c>
      <c r="O9" s="160"/>
    </row>
    <row r="10" spans="1:104" x14ac:dyDescent="0.2">
      <c r="A10" s="168"/>
      <c r="B10" s="170"/>
      <c r="C10" s="231" t="s">
        <v>84</v>
      </c>
      <c r="D10" s="232"/>
      <c r="E10" s="171">
        <v>8.8450000000000006</v>
      </c>
      <c r="F10" s="207"/>
      <c r="G10" s="172"/>
      <c r="M10" s="169" t="s">
        <v>84</v>
      </c>
      <c r="O10" s="160"/>
    </row>
    <row r="11" spans="1:104" x14ac:dyDescent="0.2">
      <c r="A11" s="168"/>
      <c r="B11" s="170"/>
      <c r="C11" s="231" t="s">
        <v>85</v>
      </c>
      <c r="D11" s="232"/>
      <c r="E11" s="171">
        <v>31.454999999999998</v>
      </c>
      <c r="F11" s="207"/>
      <c r="G11" s="172"/>
      <c r="M11" s="169" t="s">
        <v>85</v>
      </c>
      <c r="O11" s="160"/>
    </row>
    <row r="12" spans="1:104" x14ac:dyDescent="0.2">
      <c r="A12" s="168"/>
      <c r="B12" s="170"/>
      <c r="C12" s="231" t="s">
        <v>86</v>
      </c>
      <c r="D12" s="232"/>
      <c r="E12" s="171">
        <v>43.146000000000001</v>
      </c>
      <c r="F12" s="207"/>
      <c r="G12" s="172"/>
      <c r="M12" s="169" t="s">
        <v>86</v>
      </c>
      <c r="O12" s="160"/>
    </row>
    <row r="13" spans="1:104" x14ac:dyDescent="0.2">
      <c r="A13" s="161">
        <v>2</v>
      </c>
      <c r="B13" s="162" t="s">
        <v>87</v>
      </c>
      <c r="C13" s="163" t="s">
        <v>88</v>
      </c>
      <c r="D13" s="164" t="s">
        <v>82</v>
      </c>
      <c r="E13" s="165">
        <v>226.32400000000001</v>
      </c>
      <c r="F13" s="206">
        <v>0</v>
      </c>
      <c r="G13" s="166">
        <f>E13*F13</f>
        <v>0</v>
      </c>
      <c r="O13" s="160">
        <v>2</v>
      </c>
      <c r="AA13" s="136">
        <v>1</v>
      </c>
      <c r="AB13" s="136">
        <v>1</v>
      </c>
      <c r="AC13" s="136">
        <v>1</v>
      </c>
      <c r="AZ13" s="136">
        <v>1</v>
      </c>
      <c r="BA13" s="136">
        <f>IF(AZ13=1,G13,0)</f>
        <v>0</v>
      </c>
      <c r="BB13" s="136">
        <f>IF(AZ13=2,G13,0)</f>
        <v>0</v>
      </c>
      <c r="BC13" s="136">
        <f>IF(AZ13=3,G13,0)</f>
        <v>0</v>
      </c>
      <c r="BD13" s="136">
        <f>IF(AZ13=4,G13,0)</f>
        <v>0</v>
      </c>
      <c r="BE13" s="136">
        <f>IF(AZ13=5,G13,0)</f>
        <v>0</v>
      </c>
      <c r="CA13" s="167">
        <v>1</v>
      </c>
      <c r="CB13" s="167">
        <v>1</v>
      </c>
      <c r="CZ13" s="136">
        <v>3.9210000000000002E-2</v>
      </c>
    </row>
    <row r="14" spans="1:104" x14ac:dyDescent="0.2">
      <c r="A14" s="168"/>
      <c r="B14" s="170"/>
      <c r="C14" s="231" t="s">
        <v>89</v>
      </c>
      <c r="D14" s="232"/>
      <c r="E14" s="171">
        <v>25.26</v>
      </c>
      <c r="F14" s="207"/>
      <c r="G14" s="172"/>
      <c r="M14" s="169" t="s">
        <v>89</v>
      </c>
      <c r="O14" s="160"/>
    </row>
    <row r="15" spans="1:104" x14ac:dyDescent="0.2">
      <c r="A15" s="168"/>
      <c r="B15" s="170"/>
      <c r="C15" s="231" t="s">
        <v>90</v>
      </c>
      <c r="D15" s="232"/>
      <c r="E15" s="171">
        <v>24.28</v>
      </c>
      <c r="F15" s="207"/>
      <c r="G15" s="172"/>
      <c r="M15" s="169" t="s">
        <v>90</v>
      </c>
      <c r="O15" s="160"/>
    </row>
    <row r="16" spans="1:104" x14ac:dyDescent="0.2">
      <c r="A16" s="168"/>
      <c r="B16" s="170"/>
      <c r="C16" s="231" t="s">
        <v>91</v>
      </c>
      <c r="D16" s="232"/>
      <c r="E16" s="171">
        <v>77.27</v>
      </c>
      <c r="F16" s="207"/>
      <c r="G16" s="172"/>
      <c r="M16" s="169" t="s">
        <v>91</v>
      </c>
      <c r="O16" s="160"/>
    </row>
    <row r="17" spans="1:104" x14ac:dyDescent="0.2">
      <c r="A17" s="168"/>
      <c r="B17" s="170"/>
      <c r="C17" s="231" t="s">
        <v>92</v>
      </c>
      <c r="D17" s="232"/>
      <c r="E17" s="171">
        <v>99.513999999999996</v>
      </c>
      <c r="F17" s="207"/>
      <c r="G17" s="172"/>
      <c r="M17" s="169" t="s">
        <v>92</v>
      </c>
      <c r="O17" s="160"/>
    </row>
    <row r="18" spans="1:104" x14ac:dyDescent="0.2">
      <c r="A18" s="173"/>
      <c r="B18" s="174" t="s">
        <v>71</v>
      </c>
      <c r="C18" s="175" t="str">
        <f>CONCATENATE(B7," ",C7)</f>
        <v>61 Upravy povrchů vnitřní</v>
      </c>
      <c r="D18" s="176"/>
      <c r="E18" s="177"/>
      <c r="F18" s="208"/>
      <c r="G18" s="179">
        <f>SUM(G7:G17)</f>
        <v>0</v>
      </c>
      <c r="O18" s="160">
        <v>4</v>
      </c>
      <c r="BA18" s="180">
        <f>SUM(BA7:BA17)</f>
        <v>0</v>
      </c>
      <c r="BB18" s="180">
        <f>SUM(BB7:BB17)</f>
        <v>0</v>
      </c>
      <c r="BC18" s="180">
        <f>SUM(BC7:BC17)</f>
        <v>0</v>
      </c>
      <c r="BD18" s="180">
        <f>SUM(BD7:BD17)</f>
        <v>0</v>
      </c>
      <c r="BE18" s="180">
        <f>SUM(BE7:BE17)</f>
        <v>0</v>
      </c>
    </row>
    <row r="19" spans="1:104" x14ac:dyDescent="0.2">
      <c r="A19" s="153" t="s">
        <v>70</v>
      </c>
      <c r="B19" s="154" t="s">
        <v>93</v>
      </c>
      <c r="C19" s="155" t="s">
        <v>94</v>
      </c>
      <c r="D19" s="156"/>
      <c r="E19" s="157"/>
      <c r="F19" s="209"/>
      <c r="G19" s="158"/>
      <c r="H19" s="159"/>
      <c r="I19" s="159"/>
      <c r="O19" s="160">
        <v>1</v>
      </c>
    </row>
    <row r="20" spans="1:104" ht="22.5" x14ac:dyDescent="0.2">
      <c r="A20" s="161">
        <v>3</v>
      </c>
      <c r="B20" s="162" t="s">
        <v>95</v>
      </c>
      <c r="C20" s="163" t="s">
        <v>96</v>
      </c>
      <c r="D20" s="164" t="s">
        <v>97</v>
      </c>
      <c r="E20" s="165">
        <v>7</v>
      </c>
      <c r="F20" s="206">
        <v>0</v>
      </c>
      <c r="G20" s="166">
        <f>E20*F20</f>
        <v>0</v>
      </c>
      <c r="O20" s="160">
        <v>2</v>
      </c>
      <c r="AA20" s="136">
        <v>1</v>
      </c>
      <c r="AB20" s="136">
        <v>1</v>
      </c>
      <c r="AC20" s="136">
        <v>1</v>
      </c>
      <c r="AZ20" s="136">
        <v>1</v>
      </c>
      <c r="BA20" s="136">
        <f>IF(AZ20=1,G20,0)</f>
        <v>0</v>
      </c>
      <c r="BB20" s="136">
        <f>IF(AZ20=2,G20,0)</f>
        <v>0</v>
      </c>
      <c r="BC20" s="136">
        <f>IF(AZ20=3,G20,0)</f>
        <v>0</v>
      </c>
      <c r="BD20" s="136">
        <f>IF(AZ20=4,G20,0)</f>
        <v>0</v>
      </c>
      <c r="BE20" s="136">
        <f>IF(AZ20=5,G20,0)</f>
        <v>0</v>
      </c>
      <c r="CA20" s="167">
        <v>1</v>
      </c>
      <c r="CB20" s="167">
        <v>1</v>
      </c>
      <c r="CZ20" s="136">
        <v>6.5310000000000007E-2</v>
      </c>
    </row>
    <row r="21" spans="1:104" ht="22.5" x14ac:dyDescent="0.2">
      <c r="A21" s="161">
        <v>4</v>
      </c>
      <c r="B21" s="162" t="s">
        <v>98</v>
      </c>
      <c r="C21" s="163" t="s">
        <v>99</v>
      </c>
      <c r="D21" s="164" t="s">
        <v>97</v>
      </c>
      <c r="E21" s="165">
        <v>5</v>
      </c>
      <c r="F21" s="206">
        <v>0</v>
      </c>
      <c r="G21" s="166">
        <f>E21*F21</f>
        <v>0</v>
      </c>
      <c r="O21" s="160">
        <v>2</v>
      </c>
      <c r="AA21" s="136">
        <v>1</v>
      </c>
      <c r="AB21" s="136">
        <v>1</v>
      </c>
      <c r="AC21" s="136">
        <v>1</v>
      </c>
      <c r="AZ21" s="136">
        <v>1</v>
      </c>
      <c r="BA21" s="136">
        <f>IF(AZ21=1,G21,0)</f>
        <v>0</v>
      </c>
      <c r="BB21" s="136">
        <f>IF(AZ21=2,G21,0)</f>
        <v>0</v>
      </c>
      <c r="BC21" s="136">
        <f>IF(AZ21=3,G21,0)</f>
        <v>0</v>
      </c>
      <c r="BD21" s="136">
        <f>IF(AZ21=4,G21,0)</f>
        <v>0</v>
      </c>
      <c r="BE21" s="136">
        <f>IF(AZ21=5,G21,0)</f>
        <v>0</v>
      </c>
      <c r="CA21" s="167">
        <v>1</v>
      </c>
      <c r="CB21" s="167">
        <v>1</v>
      </c>
      <c r="CZ21" s="136">
        <v>6.8070000000000006E-2</v>
      </c>
    </row>
    <row r="22" spans="1:104" x14ac:dyDescent="0.2">
      <c r="A22" s="161">
        <v>5</v>
      </c>
      <c r="B22" s="162" t="s">
        <v>100</v>
      </c>
      <c r="C22" s="163" t="s">
        <v>101</v>
      </c>
      <c r="D22" s="164" t="s">
        <v>97</v>
      </c>
      <c r="E22" s="165">
        <v>6</v>
      </c>
      <c r="F22" s="206">
        <v>0</v>
      </c>
      <c r="G22" s="166">
        <f>E22*F22</f>
        <v>0</v>
      </c>
      <c r="O22" s="160">
        <v>2</v>
      </c>
      <c r="AA22" s="136">
        <v>12</v>
      </c>
      <c r="AB22" s="136">
        <v>0</v>
      </c>
      <c r="AC22" s="136">
        <v>50</v>
      </c>
      <c r="AZ22" s="136">
        <v>1</v>
      </c>
      <c r="BA22" s="136">
        <f>IF(AZ22=1,G22,0)</f>
        <v>0</v>
      </c>
      <c r="BB22" s="136">
        <f>IF(AZ22=2,G22,0)</f>
        <v>0</v>
      </c>
      <c r="BC22" s="136">
        <f>IF(AZ22=3,G22,0)</f>
        <v>0</v>
      </c>
      <c r="BD22" s="136">
        <f>IF(AZ22=4,G22,0)</f>
        <v>0</v>
      </c>
      <c r="BE22" s="136">
        <f>IF(AZ22=5,G22,0)</f>
        <v>0</v>
      </c>
      <c r="CA22" s="167">
        <v>12</v>
      </c>
      <c r="CB22" s="167">
        <v>0</v>
      </c>
      <c r="CZ22" s="136">
        <v>5.0000000000000001E-4</v>
      </c>
    </row>
    <row r="23" spans="1:104" x14ac:dyDescent="0.2">
      <c r="A23" s="173"/>
      <c r="B23" s="174" t="s">
        <v>71</v>
      </c>
      <c r="C23" s="175" t="str">
        <f>CONCATENATE(B19," ",C19)</f>
        <v>64 Výplně otvorů</v>
      </c>
      <c r="D23" s="176"/>
      <c r="E23" s="177"/>
      <c r="F23" s="208"/>
      <c r="G23" s="179">
        <f>SUM(G19:G22)</f>
        <v>0</v>
      </c>
      <c r="O23" s="160">
        <v>4</v>
      </c>
      <c r="BA23" s="180">
        <f>SUM(BA19:BA22)</f>
        <v>0</v>
      </c>
      <c r="BB23" s="180">
        <f>SUM(BB19:BB22)</f>
        <v>0</v>
      </c>
      <c r="BC23" s="180">
        <f>SUM(BC19:BC22)</f>
        <v>0</v>
      </c>
      <c r="BD23" s="180">
        <f>SUM(BD19:BD22)</f>
        <v>0</v>
      </c>
      <c r="BE23" s="180">
        <f>SUM(BE19:BE22)</f>
        <v>0</v>
      </c>
    </row>
    <row r="24" spans="1:104" x14ac:dyDescent="0.2">
      <c r="A24" s="153" t="s">
        <v>70</v>
      </c>
      <c r="B24" s="154" t="s">
        <v>102</v>
      </c>
      <c r="C24" s="155" t="s">
        <v>103</v>
      </c>
      <c r="D24" s="156"/>
      <c r="E24" s="157"/>
      <c r="F24" s="209"/>
      <c r="G24" s="158"/>
      <c r="H24" s="159"/>
      <c r="I24" s="159"/>
      <c r="O24" s="160">
        <v>1</v>
      </c>
    </row>
    <row r="25" spans="1:104" x14ac:dyDescent="0.2">
      <c r="A25" s="161">
        <v>6</v>
      </c>
      <c r="B25" s="162" t="s">
        <v>104</v>
      </c>
      <c r="C25" s="163" t="s">
        <v>105</v>
      </c>
      <c r="D25" s="164" t="s">
        <v>97</v>
      </c>
      <c r="E25" s="165">
        <v>1</v>
      </c>
      <c r="F25" s="206">
        <v>0</v>
      </c>
      <c r="G25" s="166">
        <f>E25*F25</f>
        <v>0</v>
      </c>
      <c r="O25" s="160">
        <v>2</v>
      </c>
      <c r="AA25" s="136">
        <v>1</v>
      </c>
      <c r="AB25" s="136">
        <v>1</v>
      </c>
      <c r="AC25" s="136">
        <v>1</v>
      </c>
      <c r="AZ25" s="136">
        <v>1</v>
      </c>
      <c r="BA25" s="136">
        <f>IF(AZ25=1,G25,0)</f>
        <v>0</v>
      </c>
      <c r="BB25" s="136">
        <f>IF(AZ25=2,G25,0)</f>
        <v>0</v>
      </c>
      <c r="BC25" s="136">
        <f>IF(AZ25=3,G25,0)</f>
        <v>0</v>
      </c>
      <c r="BD25" s="136">
        <f>IF(AZ25=4,G25,0)</f>
        <v>0</v>
      </c>
      <c r="BE25" s="136">
        <f>IF(AZ25=5,G25,0)</f>
        <v>0</v>
      </c>
      <c r="CA25" s="167">
        <v>1</v>
      </c>
      <c r="CB25" s="167">
        <v>1</v>
      </c>
      <c r="CZ25" s="136">
        <v>4.8669999999999998E-2</v>
      </c>
    </row>
    <row r="26" spans="1:104" x14ac:dyDescent="0.2">
      <c r="A26" s="161">
        <v>7</v>
      </c>
      <c r="B26" s="162" t="s">
        <v>106</v>
      </c>
      <c r="C26" s="163" t="s">
        <v>107</v>
      </c>
      <c r="D26" s="164" t="s">
        <v>97</v>
      </c>
      <c r="E26" s="165">
        <v>1</v>
      </c>
      <c r="F26" s="206">
        <v>0</v>
      </c>
      <c r="G26" s="166">
        <f>E26*F26</f>
        <v>0</v>
      </c>
      <c r="O26" s="160">
        <v>2</v>
      </c>
      <c r="AA26" s="136">
        <v>3</v>
      </c>
      <c r="AB26" s="136">
        <v>1</v>
      </c>
      <c r="AC26" s="136">
        <v>55340023</v>
      </c>
      <c r="AZ26" s="136">
        <v>1</v>
      </c>
      <c r="BA26" s="136">
        <f>IF(AZ26=1,G26,0)</f>
        <v>0</v>
      </c>
      <c r="BB26" s="136">
        <f>IF(AZ26=2,G26,0)</f>
        <v>0</v>
      </c>
      <c r="BC26" s="136">
        <f>IF(AZ26=3,G26,0)</f>
        <v>0</v>
      </c>
      <c r="BD26" s="136">
        <f>IF(AZ26=4,G26,0)</f>
        <v>0</v>
      </c>
      <c r="BE26" s="136">
        <f>IF(AZ26=5,G26,0)</f>
        <v>0</v>
      </c>
      <c r="CA26" s="167">
        <v>3</v>
      </c>
      <c r="CB26" s="167">
        <v>1</v>
      </c>
      <c r="CZ26" s="136">
        <v>5.7999999999999996E-3</v>
      </c>
    </row>
    <row r="27" spans="1:104" x14ac:dyDescent="0.2">
      <c r="A27" s="173"/>
      <c r="B27" s="174" t="s">
        <v>71</v>
      </c>
      <c r="C27" s="175" t="str">
        <f>CONCATENATE(B24," ",C24)</f>
        <v>95 Dokončovací konstrukce na pozemních stavbách</v>
      </c>
      <c r="D27" s="176"/>
      <c r="E27" s="177"/>
      <c r="F27" s="208"/>
      <c r="G27" s="179">
        <f>SUM(G24:G26)</f>
        <v>0</v>
      </c>
      <c r="O27" s="160">
        <v>4</v>
      </c>
      <c r="BA27" s="180">
        <f>SUM(BA24:BA26)</f>
        <v>0</v>
      </c>
      <c r="BB27" s="180">
        <f>SUM(BB24:BB26)</f>
        <v>0</v>
      </c>
      <c r="BC27" s="180">
        <f>SUM(BC24:BC26)</f>
        <v>0</v>
      </c>
      <c r="BD27" s="180">
        <f>SUM(BD24:BD26)</f>
        <v>0</v>
      </c>
      <c r="BE27" s="180">
        <f>SUM(BE24:BE26)</f>
        <v>0</v>
      </c>
    </row>
    <row r="28" spans="1:104" x14ac:dyDescent="0.2">
      <c r="A28" s="153" t="s">
        <v>70</v>
      </c>
      <c r="B28" s="154" t="s">
        <v>108</v>
      </c>
      <c r="C28" s="155" t="s">
        <v>109</v>
      </c>
      <c r="D28" s="156"/>
      <c r="E28" s="157"/>
      <c r="F28" s="209"/>
      <c r="G28" s="158"/>
      <c r="H28" s="159"/>
      <c r="I28" s="159"/>
      <c r="O28" s="160">
        <v>1</v>
      </c>
    </row>
    <row r="29" spans="1:104" ht="22.5" x14ac:dyDescent="0.2">
      <c r="A29" s="161">
        <v>8</v>
      </c>
      <c r="B29" s="162" t="s">
        <v>110</v>
      </c>
      <c r="C29" s="163" t="s">
        <v>111</v>
      </c>
      <c r="D29" s="164" t="s">
        <v>112</v>
      </c>
      <c r="E29" s="165">
        <v>0.22320000000000001</v>
      </c>
      <c r="F29" s="206">
        <v>0</v>
      </c>
      <c r="G29" s="166">
        <f>E29*F29</f>
        <v>0</v>
      </c>
      <c r="O29" s="160">
        <v>2</v>
      </c>
      <c r="AA29" s="136">
        <v>1</v>
      </c>
      <c r="AB29" s="136">
        <v>1</v>
      </c>
      <c r="AC29" s="136">
        <v>1</v>
      </c>
      <c r="AZ29" s="136">
        <v>1</v>
      </c>
      <c r="BA29" s="136">
        <f>IF(AZ29=1,G29,0)</f>
        <v>0</v>
      </c>
      <c r="BB29" s="136">
        <f>IF(AZ29=2,G29,0)</f>
        <v>0</v>
      </c>
      <c r="BC29" s="136">
        <f>IF(AZ29=3,G29,0)</f>
        <v>0</v>
      </c>
      <c r="BD29" s="136">
        <f>IF(AZ29=4,G29,0)</f>
        <v>0</v>
      </c>
      <c r="BE29" s="136">
        <f>IF(AZ29=5,G29,0)</f>
        <v>0</v>
      </c>
      <c r="CA29" s="167">
        <v>1</v>
      </c>
      <c r="CB29" s="167">
        <v>1</v>
      </c>
      <c r="CZ29" s="136">
        <v>0</v>
      </c>
    </row>
    <row r="30" spans="1:104" x14ac:dyDescent="0.2">
      <c r="A30" s="168"/>
      <c r="B30" s="170"/>
      <c r="C30" s="231" t="s">
        <v>113</v>
      </c>
      <c r="D30" s="232"/>
      <c r="E30" s="171">
        <v>0.22320000000000001</v>
      </c>
      <c r="F30" s="207"/>
      <c r="G30" s="172"/>
      <c r="M30" s="169" t="s">
        <v>113</v>
      </c>
      <c r="O30" s="160"/>
    </row>
    <row r="31" spans="1:104" x14ac:dyDescent="0.2">
      <c r="A31" s="161">
        <v>9</v>
      </c>
      <c r="B31" s="162" t="s">
        <v>114</v>
      </c>
      <c r="C31" s="163" t="s">
        <v>115</v>
      </c>
      <c r="D31" s="164" t="s">
        <v>82</v>
      </c>
      <c r="E31" s="165">
        <v>36</v>
      </c>
      <c r="F31" s="206">
        <v>0</v>
      </c>
      <c r="G31" s="166">
        <f>E31*F31</f>
        <v>0</v>
      </c>
      <c r="O31" s="160">
        <v>2</v>
      </c>
      <c r="AA31" s="136">
        <v>1</v>
      </c>
      <c r="AB31" s="136">
        <v>1</v>
      </c>
      <c r="AC31" s="136">
        <v>1</v>
      </c>
      <c r="AZ31" s="136">
        <v>1</v>
      </c>
      <c r="BA31" s="136">
        <f>IF(AZ31=1,G31,0)</f>
        <v>0</v>
      </c>
      <c r="BB31" s="136">
        <f>IF(AZ31=2,G31,0)</f>
        <v>0</v>
      </c>
      <c r="BC31" s="136">
        <f>IF(AZ31=3,G31,0)</f>
        <v>0</v>
      </c>
      <c r="BD31" s="136">
        <f>IF(AZ31=4,G31,0)</f>
        <v>0</v>
      </c>
      <c r="BE31" s="136">
        <f>IF(AZ31=5,G31,0)</f>
        <v>0</v>
      </c>
      <c r="CA31" s="167">
        <v>1</v>
      </c>
      <c r="CB31" s="167">
        <v>1</v>
      </c>
      <c r="CZ31" s="136">
        <v>1.17E-3</v>
      </c>
    </row>
    <row r="32" spans="1:104" x14ac:dyDescent="0.2">
      <c r="A32" s="168"/>
      <c r="B32" s="170"/>
      <c r="C32" s="231" t="s">
        <v>116</v>
      </c>
      <c r="D32" s="232"/>
      <c r="E32" s="171">
        <v>36</v>
      </c>
      <c r="F32" s="207"/>
      <c r="G32" s="172"/>
      <c r="M32" s="169" t="s">
        <v>116</v>
      </c>
      <c r="O32" s="160"/>
    </row>
    <row r="33" spans="1:104" x14ac:dyDescent="0.2">
      <c r="A33" s="161">
        <v>10</v>
      </c>
      <c r="B33" s="162" t="s">
        <v>117</v>
      </c>
      <c r="C33" s="163" t="s">
        <v>118</v>
      </c>
      <c r="D33" s="164" t="s">
        <v>97</v>
      </c>
      <c r="E33" s="165">
        <v>6</v>
      </c>
      <c r="F33" s="206">
        <v>0</v>
      </c>
      <c r="G33" s="166">
        <f>E33*F33</f>
        <v>0</v>
      </c>
      <c r="O33" s="160">
        <v>2</v>
      </c>
      <c r="AA33" s="136">
        <v>12</v>
      </c>
      <c r="AB33" s="136">
        <v>0</v>
      </c>
      <c r="AC33" s="136">
        <v>53</v>
      </c>
      <c r="AZ33" s="136">
        <v>1</v>
      </c>
      <c r="BA33" s="136">
        <f>IF(AZ33=1,G33,0)</f>
        <v>0</v>
      </c>
      <c r="BB33" s="136">
        <f>IF(AZ33=2,G33,0)</f>
        <v>0</v>
      </c>
      <c r="BC33" s="136">
        <f>IF(AZ33=3,G33,0)</f>
        <v>0</v>
      </c>
      <c r="BD33" s="136">
        <f>IF(AZ33=4,G33,0)</f>
        <v>0</v>
      </c>
      <c r="BE33" s="136">
        <f>IF(AZ33=5,G33,0)</f>
        <v>0</v>
      </c>
      <c r="CA33" s="167">
        <v>12</v>
      </c>
      <c r="CB33" s="167">
        <v>0</v>
      </c>
      <c r="CZ33" s="136">
        <v>0</v>
      </c>
    </row>
    <row r="34" spans="1:104" x14ac:dyDescent="0.2">
      <c r="A34" s="173"/>
      <c r="B34" s="174" t="s">
        <v>71</v>
      </c>
      <c r="C34" s="175" t="str">
        <f>CONCATENATE(B28," ",C28)</f>
        <v>96 Bourání konstrukcí</v>
      </c>
      <c r="D34" s="176"/>
      <c r="E34" s="177"/>
      <c r="F34" s="208"/>
      <c r="G34" s="179">
        <f>SUM(G28:G33)</f>
        <v>0</v>
      </c>
      <c r="O34" s="160">
        <v>4</v>
      </c>
      <c r="BA34" s="180">
        <f>SUM(BA28:BA33)</f>
        <v>0</v>
      </c>
      <c r="BB34" s="180">
        <f>SUM(BB28:BB33)</f>
        <v>0</v>
      </c>
      <c r="BC34" s="180">
        <f>SUM(BC28:BC33)</f>
        <v>0</v>
      </c>
      <c r="BD34" s="180">
        <f>SUM(BD28:BD33)</f>
        <v>0</v>
      </c>
      <c r="BE34" s="180">
        <f>SUM(BE28:BE33)</f>
        <v>0</v>
      </c>
    </row>
    <row r="35" spans="1:104" x14ac:dyDescent="0.2">
      <c r="A35" s="153" t="s">
        <v>70</v>
      </c>
      <c r="B35" s="154" t="s">
        <v>119</v>
      </c>
      <c r="C35" s="155" t="s">
        <v>120</v>
      </c>
      <c r="D35" s="156"/>
      <c r="E35" s="157"/>
      <c r="F35" s="209"/>
      <c r="G35" s="158"/>
      <c r="H35" s="159"/>
      <c r="I35" s="159"/>
      <c r="O35" s="160">
        <v>1</v>
      </c>
    </row>
    <row r="36" spans="1:104" x14ac:dyDescent="0.2">
      <c r="A36" s="161">
        <v>11</v>
      </c>
      <c r="B36" s="162" t="s">
        <v>121</v>
      </c>
      <c r="C36" s="163" t="s">
        <v>122</v>
      </c>
      <c r="D36" s="164" t="s">
        <v>97</v>
      </c>
      <c r="E36" s="165">
        <v>1</v>
      </c>
      <c r="F36" s="206">
        <v>0</v>
      </c>
      <c r="G36" s="166">
        <f>E36*F36</f>
        <v>0</v>
      </c>
      <c r="O36" s="160">
        <v>2</v>
      </c>
      <c r="AA36" s="136">
        <v>1</v>
      </c>
      <c r="AB36" s="136">
        <v>1</v>
      </c>
      <c r="AC36" s="136">
        <v>1</v>
      </c>
      <c r="AZ36" s="136">
        <v>1</v>
      </c>
      <c r="BA36" s="136">
        <f>IF(AZ36=1,G36,0)</f>
        <v>0</v>
      </c>
      <c r="BB36" s="136">
        <f>IF(AZ36=2,G36,0)</f>
        <v>0</v>
      </c>
      <c r="BC36" s="136">
        <f>IF(AZ36=3,G36,0)</f>
        <v>0</v>
      </c>
      <c r="BD36" s="136">
        <f>IF(AZ36=4,G36,0)</f>
        <v>0</v>
      </c>
      <c r="BE36" s="136">
        <f>IF(AZ36=5,G36,0)</f>
        <v>0</v>
      </c>
      <c r="CA36" s="167">
        <v>1</v>
      </c>
      <c r="CB36" s="167">
        <v>1</v>
      </c>
      <c r="CZ36" s="136">
        <v>0</v>
      </c>
    </row>
    <row r="37" spans="1:104" ht="22.5" x14ac:dyDescent="0.2">
      <c r="A37" s="161">
        <v>12</v>
      </c>
      <c r="B37" s="162" t="s">
        <v>123</v>
      </c>
      <c r="C37" s="163" t="s">
        <v>124</v>
      </c>
      <c r="D37" s="164" t="s">
        <v>82</v>
      </c>
      <c r="E37" s="165">
        <v>226.32400000000001</v>
      </c>
      <c r="F37" s="206">
        <v>0</v>
      </c>
      <c r="G37" s="166">
        <f>E37*F37</f>
        <v>0</v>
      </c>
      <c r="O37" s="160">
        <v>2</v>
      </c>
      <c r="AA37" s="136">
        <v>1</v>
      </c>
      <c r="AB37" s="136">
        <v>1</v>
      </c>
      <c r="AC37" s="136">
        <v>1</v>
      </c>
      <c r="AZ37" s="136">
        <v>1</v>
      </c>
      <c r="BA37" s="136">
        <f>IF(AZ37=1,G37,0)</f>
        <v>0</v>
      </c>
      <c r="BB37" s="136">
        <f>IF(AZ37=2,G37,0)</f>
        <v>0</v>
      </c>
      <c r="BC37" s="136">
        <f>IF(AZ37=3,G37,0)</f>
        <v>0</v>
      </c>
      <c r="BD37" s="136">
        <f>IF(AZ37=4,G37,0)</f>
        <v>0</v>
      </c>
      <c r="BE37" s="136">
        <f>IF(AZ37=5,G37,0)</f>
        <v>0</v>
      </c>
      <c r="CA37" s="167">
        <v>1</v>
      </c>
      <c r="CB37" s="167">
        <v>1</v>
      </c>
      <c r="CZ37" s="136">
        <v>0</v>
      </c>
    </row>
    <row r="38" spans="1:104" x14ac:dyDescent="0.2">
      <c r="A38" s="168"/>
      <c r="B38" s="170"/>
      <c r="C38" s="231" t="s">
        <v>89</v>
      </c>
      <c r="D38" s="232"/>
      <c r="E38" s="171">
        <v>25.26</v>
      </c>
      <c r="F38" s="207"/>
      <c r="G38" s="172"/>
      <c r="M38" s="169" t="s">
        <v>89</v>
      </c>
      <c r="O38" s="160"/>
    </row>
    <row r="39" spans="1:104" x14ac:dyDescent="0.2">
      <c r="A39" s="168"/>
      <c r="B39" s="170"/>
      <c r="C39" s="231" t="s">
        <v>90</v>
      </c>
      <c r="D39" s="232"/>
      <c r="E39" s="171">
        <v>24.28</v>
      </c>
      <c r="F39" s="207"/>
      <c r="G39" s="172"/>
      <c r="M39" s="169" t="s">
        <v>90</v>
      </c>
      <c r="O39" s="160"/>
    </row>
    <row r="40" spans="1:104" x14ac:dyDescent="0.2">
      <c r="A40" s="168"/>
      <c r="B40" s="170"/>
      <c r="C40" s="231" t="s">
        <v>91</v>
      </c>
      <c r="D40" s="232"/>
      <c r="E40" s="171">
        <v>77.27</v>
      </c>
      <c r="F40" s="207"/>
      <c r="G40" s="172"/>
      <c r="M40" s="169" t="s">
        <v>91</v>
      </c>
      <c r="O40" s="160"/>
    </row>
    <row r="41" spans="1:104" x14ac:dyDescent="0.2">
      <c r="A41" s="168"/>
      <c r="B41" s="170"/>
      <c r="C41" s="231" t="s">
        <v>92</v>
      </c>
      <c r="D41" s="232"/>
      <c r="E41" s="171">
        <v>99.513999999999996</v>
      </c>
      <c r="F41" s="207"/>
      <c r="G41" s="172"/>
      <c r="M41" s="169" t="s">
        <v>92</v>
      </c>
      <c r="O41" s="160"/>
    </row>
    <row r="42" spans="1:104" x14ac:dyDescent="0.2">
      <c r="A42" s="173"/>
      <c r="B42" s="174" t="s">
        <v>71</v>
      </c>
      <c r="C42" s="175" t="str">
        <f>CONCATENATE(B35," ",C35)</f>
        <v>97 Prorážení otvorů</v>
      </c>
      <c r="D42" s="176"/>
      <c r="E42" s="177"/>
      <c r="F42" s="208"/>
      <c r="G42" s="179">
        <f>SUM(G35:G41)</f>
        <v>0</v>
      </c>
      <c r="O42" s="160">
        <v>4</v>
      </c>
      <c r="BA42" s="180">
        <f>SUM(BA35:BA41)</f>
        <v>0</v>
      </c>
      <c r="BB42" s="180">
        <f>SUM(BB35:BB41)</f>
        <v>0</v>
      </c>
      <c r="BC42" s="180">
        <f>SUM(BC35:BC41)</f>
        <v>0</v>
      </c>
      <c r="BD42" s="180">
        <f>SUM(BD35:BD41)</f>
        <v>0</v>
      </c>
      <c r="BE42" s="180">
        <f>SUM(BE35:BE41)</f>
        <v>0</v>
      </c>
    </row>
    <row r="43" spans="1:104" x14ac:dyDescent="0.2">
      <c r="A43" s="153" t="s">
        <v>70</v>
      </c>
      <c r="B43" s="154" t="s">
        <v>125</v>
      </c>
      <c r="C43" s="155" t="s">
        <v>126</v>
      </c>
      <c r="D43" s="156"/>
      <c r="E43" s="157"/>
      <c r="F43" s="209"/>
      <c r="G43" s="158"/>
      <c r="H43" s="159"/>
      <c r="I43" s="159"/>
      <c r="O43" s="160">
        <v>1</v>
      </c>
    </row>
    <row r="44" spans="1:104" x14ac:dyDescent="0.2">
      <c r="A44" s="161">
        <v>13</v>
      </c>
      <c r="B44" s="162" t="s">
        <v>127</v>
      </c>
      <c r="C44" s="163" t="s">
        <v>128</v>
      </c>
      <c r="D44" s="164" t="s">
        <v>129</v>
      </c>
      <c r="E44" s="165">
        <v>10.141874380000001</v>
      </c>
      <c r="F44" s="206">
        <v>0</v>
      </c>
      <c r="G44" s="166">
        <f>E44*F44</f>
        <v>0</v>
      </c>
      <c r="O44" s="160">
        <v>2</v>
      </c>
      <c r="AA44" s="136">
        <v>7</v>
      </c>
      <c r="AB44" s="136">
        <v>1</v>
      </c>
      <c r="AC44" s="136">
        <v>2</v>
      </c>
      <c r="AZ44" s="136">
        <v>1</v>
      </c>
      <c r="BA44" s="136">
        <f>IF(AZ44=1,G44,0)</f>
        <v>0</v>
      </c>
      <c r="BB44" s="136">
        <f>IF(AZ44=2,G44,0)</f>
        <v>0</v>
      </c>
      <c r="BC44" s="136">
        <f>IF(AZ44=3,G44,0)</f>
        <v>0</v>
      </c>
      <c r="BD44" s="136">
        <f>IF(AZ44=4,G44,0)</f>
        <v>0</v>
      </c>
      <c r="BE44" s="136">
        <f>IF(AZ44=5,G44,0)</f>
        <v>0</v>
      </c>
      <c r="CA44" s="167">
        <v>7</v>
      </c>
      <c r="CB44" s="167">
        <v>1</v>
      </c>
      <c r="CZ44" s="136">
        <v>0</v>
      </c>
    </row>
    <row r="45" spans="1:104" x14ac:dyDescent="0.2">
      <c r="A45" s="173"/>
      <c r="B45" s="174" t="s">
        <v>71</v>
      </c>
      <c r="C45" s="175" t="str">
        <f>CONCATENATE(B43," ",C43)</f>
        <v>99 Staveništní přesun hmot</v>
      </c>
      <c r="D45" s="176"/>
      <c r="E45" s="177"/>
      <c r="F45" s="208"/>
      <c r="G45" s="179">
        <f>SUM(G43:G44)</f>
        <v>0</v>
      </c>
      <c r="O45" s="160">
        <v>4</v>
      </c>
      <c r="BA45" s="180">
        <f>SUM(BA43:BA44)</f>
        <v>0</v>
      </c>
      <c r="BB45" s="180">
        <f>SUM(BB43:BB44)</f>
        <v>0</v>
      </c>
      <c r="BC45" s="180">
        <f>SUM(BC43:BC44)</f>
        <v>0</v>
      </c>
      <c r="BD45" s="180">
        <f>SUM(BD43:BD44)</f>
        <v>0</v>
      </c>
      <c r="BE45" s="180">
        <f>SUM(BE43:BE44)</f>
        <v>0</v>
      </c>
    </row>
    <row r="46" spans="1:104" x14ac:dyDescent="0.2">
      <c r="A46" s="153" t="s">
        <v>70</v>
      </c>
      <c r="B46" s="154" t="s">
        <v>130</v>
      </c>
      <c r="C46" s="155" t="s">
        <v>131</v>
      </c>
      <c r="D46" s="156"/>
      <c r="E46" s="157"/>
      <c r="F46" s="209"/>
      <c r="G46" s="158"/>
      <c r="H46" s="159"/>
      <c r="I46" s="159"/>
      <c r="O46" s="160">
        <v>1</v>
      </c>
    </row>
    <row r="47" spans="1:104" x14ac:dyDescent="0.2">
      <c r="A47" s="161">
        <v>14</v>
      </c>
      <c r="B47" s="162" t="s">
        <v>132</v>
      </c>
      <c r="C47" s="163" t="s">
        <v>133</v>
      </c>
      <c r="D47" s="164" t="s">
        <v>97</v>
      </c>
      <c r="E47" s="165">
        <v>12</v>
      </c>
      <c r="F47" s="206">
        <v>0</v>
      </c>
      <c r="G47" s="166">
        <f t="shared" ref="G47:G54" si="0">E47*F47</f>
        <v>0</v>
      </c>
      <c r="O47" s="160">
        <v>2</v>
      </c>
      <c r="AA47" s="136">
        <v>1</v>
      </c>
      <c r="AB47" s="136">
        <v>7</v>
      </c>
      <c r="AC47" s="136">
        <v>7</v>
      </c>
      <c r="AZ47" s="136">
        <v>2</v>
      </c>
      <c r="BA47" s="136">
        <f t="shared" ref="BA47:BA54" si="1">IF(AZ47=1,G47,0)</f>
        <v>0</v>
      </c>
      <c r="BB47" s="136">
        <f t="shared" ref="BB47:BB54" si="2">IF(AZ47=2,G47,0)</f>
        <v>0</v>
      </c>
      <c r="BC47" s="136">
        <f t="shared" ref="BC47:BC54" si="3">IF(AZ47=3,G47,0)</f>
        <v>0</v>
      </c>
      <c r="BD47" s="136">
        <f t="shared" ref="BD47:BD54" si="4">IF(AZ47=4,G47,0)</f>
        <v>0</v>
      </c>
      <c r="BE47" s="136">
        <f t="shared" ref="BE47:BE54" si="5">IF(AZ47=5,G47,0)</f>
        <v>0</v>
      </c>
      <c r="CA47" s="167">
        <v>1</v>
      </c>
      <c r="CB47" s="167">
        <v>7</v>
      </c>
      <c r="CZ47" s="136">
        <v>0</v>
      </c>
    </row>
    <row r="48" spans="1:104" x14ac:dyDescent="0.2">
      <c r="A48" s="161">
        <v>15</v>
      </c>
      <c r="B48" s="162" t="s">
        <v>134</v>
      </c>
      <c r="C48" s="163" t="s">
        <v>135</v>
      </c>
      <c r="D48" s="164" t="s">
        <v>97</v>
      </c>
      <c r="E48" s="165">
        <v>12</v>
      </c>
      <c r="F48" s="206">
        <v>0</v>
      </c>
      <c r="G48" s="166">
        <f t="shared" si="0"/>
        <v>0</v>
      </c>
      <c r="O48" s="160">
        <v>2</v>
      </c>
      <c r="AA48" s="136">
        <v>1</v>
      </c>
      <c r="AB48" s="136">
        <v>7</v>
      </c>
      <c r="AC48" s="136">
        <v>7</v>
      </c>
      <c r="AZ48" s="136">
        <v>2</v>
      </c>
      <c r="BA48" s="136">
        <f t="shared" si="1"/>
        <v>0</v>
      </c>
      <c r="BB48" s="136">
        <f t="shared" si="2"/>
        <v>0</v>
      </c>
      <c r="BC48" s="136">
        <f t="shared" si="3"/>
        <v>0</v>
      </c>
      <c r="BD48" s="136">
        <f t="shared" si="4"/>
        <v>0</v>
      </c>
      <c r="BE48" s="136">
        <f t="shared" si="5"/>
        <v>0</v>
      </c>
      <c r="CA48" s="167">
        <v>1</v>
      </c>
      <c r="CB48" s="167">
        <v>7</v>
      </c>
      <c r="CZ48" s="136">
        <v>0</v>
      </c>
    </row>
    <row r="49" spans="1:104" x14ac:dyDescent="0.2">
      <c r="A49" s="161">
        <v>16</v>
      </c>
      <c r="B49" s="162" t="s">
        <v>136</v>
      </c>
      <c r="C49" s="163" t="s">
        <v>137</v>
      </c>
      <c r="D49" s="164" t="s">
        <v>97</v>
      </c>
      <c r="E49" s="165">
        <v>12</v>
      </c>
      <c r="F49" s="206">
        <v>0</v>
      </c>
      <c r="G49" s="166">
        <f t="shared" si="0"/>
        <v>0</v>
      </c>
      <c r="O49" s="160">
        <v>2</v>
      </c>
      <c r="AA49" s="136">
        <v>1</v>
      </c>
      <c r="AB49" s="136">
        <v>7</v>
      </c>
      <c r="AC49" s="136">
        <v>7</v>
      </c>
      <c r="AZ49" s="136">
        <v>2</v>
      </c>
      <c r="BA49" s="136">
        <f t="shared" si="1"/>
        <v>0</v>
      </c>
      <c r="BB49" s="136">
        <f t="shared" si="2"/>
        <v>0</v>
      </c>
      <c r="BC49" s="136">
        <f t="shared" si="3"/>
        <v>0</v>
      </c>
      <c r="BD49" s="136">
        <f t="shared" si="4"/>
        <v>0</v>
      </c>
      <c r="BE49" s="136">
        <f t="shared" si="5"/>
        <v>0</v>
      </c>
      <c r="CA49" s="167">
        <v>1</v>
      </c>
      <c r="CB49" s="167">
        <v>7</v>
      </c>
      <c r="CZ49" s="136">
        <v>0</v>
      </c>
    </row>
    <row r="50" spans="1:104" x14ac:dyDescent="0.2">
      <c r="A50" s="161">
        <v>17</v>
      </c>
      <c r="B50" s="162" t="s">
        <v>138</v>
      </c>
      <c r="C50" s="163" t="s">
        <v>139</v>
      </c>
      <c r="D50" s="164" t="s">
        <v>97</v>
      </c>
      <c r="E50" s="165">
        <v>6</v>
      </c>
      <c r="F50" s="206">
        <v>0</v>
      </c>
      <c r="G50" s="166">
        <f t="shared" si="0"/>
        <v>0</v>
      </c>
      <c r="O50" s="160">
        <v>2</v>
      </c>
      <c r="AA50" s="136">
        <v>3</v>
      </c>
      <c r="AB50" s="136">
        <v>7</v>
      </c>
      <c r="AC50" s="136">
        <v>54914588</v>
      </c>
      <c r="AZ50" s="136">
        <v>2</v>
      </c>
      <c r="BA50" s="136">
        <f t="shared" si="1"/>
        <v>0</v>
      </c>
      <c r="BB50" s="136">
        <f t="shared" si="2"/>
        <v>0</v>
      </c>
      <c r="BC50" s="136">
        <f t="shared" si="3"/>
        <v>0</v>
      </c>
      <c r="BD50" s="136">
        <f t="shared" si="4"/>
        <v>0</v>
      </c>
      <c r="BE50" s="136">
        <f t="shared" si="5"/>
        <v>0</v>
      </c>
      <c r="CA50" s="167">
        <v>3</v>
      </c>
      <c r="CB50" s="167">
        <v>7</v>
      </c>
      <c r="CZ50" s="136">
        <v>7.5000000000000002E-4</v>
      </c>
    </row>
    <row r="51" spans="1:104" x14ac:dyDescent="0.2">
      <c r="A51" s="161">
        <v>18</v>
      </c>
      <c r="B51" s="162" t="s">
        <v>140</v>
      </c>
      <c r="C51" s="163" t="s">
        <v>141</v>
      </c>
      <c r="D51" s="164" t="s">
        <v>97</v>
      </c>
      <c r="E51" s="165">
        <v>5</v>
      </c>
      <c r="F51" s="206">
        <v>0</v>
      </c>
      <c r="G51" s="166">
        <f t="shared" si="0"/>
        <v>0</v>
      </c>
      <c r="O51" s="160">
        <v>2</v>
      </c>
      <c r="AA51" s="136">
        <v>3</v>
      </c>
      <c r="AB51" s="136">
        <v>7</v>
      </c>
      <c r="AC51" s="136">
        <v>54914591</v>
      </c>
      <c r="AZ51" s="136">
        <v>2</v>
      </c>
      <c r="BA51" s="136">
        <f t="shared" si="1"/>
        <v>0</v>
      </c>
      <c r="BB51" s="136">
        <f t="shared" si="2"/>
        <v>0</v>
      </c>
      <c r="BC51" s="136">
        <f t="shared" si="3"/>
        <v>0</v>
      </c>
      <c r="BD51" s="136">
        <f t="shared" si="4"/>
        <v>0</v>
      </c>
      <c r="BE51" s="136">
        <f t="shared" si="5"/>
        <v>0</v>
      </c>
      <c r="CA51" s="167">
        <v>3</v>
      </c>
      <c r="CB51" s="167">
        <v>7</v>
      </c>
      <c r="CZ51" s="136">
        <v>7.5000000000000002E-4</v>
      </c>
    </row>
    <row r="52" spans="1:104" x14ac:dyDescent="0.2">
      <c r="A52" s="161">
        <v>19</v>
      </c>
      <c r="B52" s="162" t="s">
        <v>142</v>
      </c>
      <c r="C52" s="163" t="s">
        <v>143</v>
      </c>
      <c r="D52" s="164" t="s">
        <v>97</v>
      </c>
      <c r="E52" s="165">
        <v>1</v>
      </c>
      <c r="F52" s="206">
        <v>0</v>
      </c>
      <c r="G52" s="166">
        <f t="shared" si="0"/>
        <v>0</v>
      </c>
      <c r="O52" s="160">
        <v>2</v>
      </c>
      <c r="AA52" s="136">
        <v>3</v>
      </c>
      <c r="AB52" s="136">
        <v>7</v>
      </c>
      <c r="AC52" s="136">
        <v>54914597</v>
      </c>
      <c r="AZ52" s="136">
        <v>2</v>
      </c>
      <c r="BA52" s="136">
        <f t="shared" si="1"/>
        <v>0</v>
      </c>
      <c r="BB52" s="136">
        <f t="shared" si="2"/>
        <v>0</v>
      </c>
      <c r="BC52" s="136">
        <f t="shared" si="3"/>
        <v>0</v>
      </c>
      <c r="BD52" s="136">
        <f t="shared" si="4"/>
        <v>0</v>
      </c>
      <c r="BE52" s="136">
        <f t="shared" si="5"/>
        <v>0</v>
      </c>
      <c r="CA52" s="167">
        <v>3</v>
      </c>
      <c r="CB52" s="167">
        <v>7</v>
      </c>
      <c r="CZ52" s="136">
        <v>7.5000000000000002E-4</v>
      </c>
    </row>
    <row r="53" spans="1:104" x14ac:dyDescent="0.2">
      <c r="A53" s="161">
        <v>20</v>
      </c>
      <c r="B53" s="162" t="s">
        <v>144</v>
      </c>
      <c r="C53" s="163" t="s">
        <v>145</v>
      </c>
      <c r="D53" s="164" t="s">
        <v>97</v>
      </c>
      <c r="E53" s="165">
        <v>12</v>
      </c>
      <c r="F53" s="206">
        <v>0</v>
      </c>
      <c r="G53" s="166">
        <f t="shared" si="0"/>
        <v>0</v>
      </c>
      <c r="O53" s="160">
        <v>2</v>
      </c>
      <c r="AA53" s="136">
        <v>3</v>
      </c>
      <c r="AB53" s="136">
        <v>7</v>
      </c>
      <c r="AC53" s="136">
        <v>61160101</v>
      </c>
      <c r="AZ53" s="136">
        <v>2</v>
      </c>
      <c r="BA53" s="136">
        <f t="shared" si="1"/>
        <v>0</v>
      </c>
      <c r="BB53" s="136">
        <f t="shared" si="2"/>
        <v>0</v>
      </c>
      <c r="BC53" s="136">
        <f t="shared" si="3"/>
        <v>0</v>
      </c>
      <c r="BD53" s="136">
        <f t="shared" si="4"/>
        <v>0</v>
      </c>
      <c r="BE53" s="136">
        <f t="shared" si="5"/>
        <v>0</v>
      </c>
      <c r="CA53" s="167">
        <v>3</v>
      </c>
      <c r="CB53" s="167">
        <v>7</v>
      </c>
      <c r="CZ53" s="136">
        <v>1.2999999999999999E-2</v>
      </c>
    </row>
    <row r="54" spans="1:104" x14ac:dyDescent="0.2">
      <c r="A54" s="161">
        <v>21</v>
      </c>
      <c r="B54" s="162" t="s">
        <v>146</v>
      </c>
      <c r="C54" s="163" t="s">
        <v>147</v>
      </c>
      <c r="D54" s="164" t="s">
        <v>129</v>
      </c>
      <c r="E54" s="165">
        <v>0.16500000000000001</v>
      </c>
      <c r="F54" s="206">
        <v>0</v>
      </c>
      <c r="G54" s="166">
        <f t="shared" si="0"/>
        <v>0</v>
      </c>
      <c r="O54" s="160">
        <v>2</v>
      </c>
      <c r="AA54" s="136">
        <v>7</v>
      </c>
      <c r="AB54" s="136">
        <v>1001</v>
      </c>
      <c r="AC54" s="136">
        <v>5</v>
      </c>
      <c r="AZ54" s="136">
        <v>2</v>
      </c>
      <c r="BA54" s="136">
        <f t="shared" si="1"/>
        <v>0</v>
      </c>
      <c r="BB54" s="136">
        <f t="shared" si="2"/>
        <v>0</v>
      </c>
      <c r="BC54" s="136">
        <f t="shared" si="3"/>
        <v>0</v>
      </c>
      <c r="BD54" s="136">
        <f t="shared" si="4"/>
        <v>0</v>
      </c>
      <c r="BE54" s="136">
        <f t="shared" si="5"/>
        <v>0</v>
      </c>
      <c r="CA54" s="167">
        <v>7</v>
      </c>
      <c r="CB54" s="167">
        <v>1001</v>
      </c>
      <c r="CZ54" s="136">
        <v>0</v>
      </c>
    </row>
    <row r="55" spans="1:104" x14ac:dyDescent="0.2">
      <c r="A55" s="173"/>
      <c r="B55" s="174" t="s">
        <v>71</v>
      </c>
      <c r="C55" s="175" t="str">
        <f>CONCATENATE(B46," ",C46)</f>
        <v>766 Konstrukce truhlářské</v>
      </c>
      <c r="D55" s="176"/>
      <c r="E55" s="177"/>
      <c r="F55" s="208"/>
      <c r="G55" s="179">
        <f>SUM(G46:G54)</f>
        <v>0</v>
      </c>
      <c r="O55" s="160">
        <v>4</v>
      </c>
      <c r="BA55" s="180">
        <f>SUM(BA46:BA54)</f>
        <v>0</v>
      </c>
      <c r="BB55" s="180">
        <f>SUM(BB46:BB54)</f>
        <v>0</v>
      </c>
      <c r="BC55" s="180">
        <f>SUM(BC46:BC54)</f>
        <v>0</v>
      </c>
      <c r="BD55" s="180">
        <f>SUM(BD46:BD54)</f>
        <v>0</v>
      </c>
      <c r="BE55" s="180">
        <f>SUM(BE46:BE54)</f>
        <v>0</v>
      </c>
    </row>
    <row r="56" spans="1:104" x14ac:dyDescent="0.2">
      <c r="A56" s="153" t="s">
        <v>70</v>
      </c>
      <c r="B56" s="154" t="s">
        <v>148</v>
      </c>
      <c r="C56" s="155" t="s">
        <v>149</v>
      </c>
      <c r="D56" s="156"/>
      <c r="E56" s="157"/>
      <c r="F56" s="209"/>
      <c r="G56" s="158"/>
      <c r="H56" s="159"/>
      <c r="I56" s="159"/>
      <c r="O56" s="160">
        <v>1</v>
      </c>
    </row>
    <row r="57" spans="1:104" x14ac:dyDescent="0.2">
      <c r="A57" s="161">
        <v>22</v>
      </c>
      <c r="B57" s="162" t="s">
        <v>150</v>
      </c>
      <c r="C57" s="163" t="s">
        <v>151</v>
      </c>
      <c r="D57" s="164" t="s">
        <v>82</v>
      </c>
      <c r="E57" s="165">
        <v>20.46</v>
      </c>
      <c r="F57" s="206">
        <v>0</v>
      </c>
      <c r="G57" s="166">
        <f>E57*F57</f>
        <v>0</v>
      </c>
      <c r="O57" s="160">
        <v>2</v>
      </c>
      <c r="AA57" s="136">
        <v>1</v>
      </c>
      <c r="AB57" s="136">
        <v>7</v>
      </c>
      <c r="AC57" s="136">
        <v>7</v>
      </c>
      <c r="AZ57" s="136">
        <v>2</v>
      </c>
      <c r="BA57" s="136">
        <f>IF(AZ57=1,G57,0)</f>
        <v>0</v>
      </c>
      <c r="BB57" s="136">
        <f>IF(AZ57=2,G57,0)</f>
        <v>0</v>
      </c>
      <c r="BC57" s="136">
        <f>IF(AZ57=3,G57,0)</f>
        <v>0</v>
      </c>
      <c r="BD57" s="136">
        <f>IF(AZ57=4,G57,0)</f>
        <v>0</v>
      </c>
      <c r="BE57" s="136">
        <f>IF(AZ57=5,G57,0)</f>
        <v>0</v>
      </c>
      <c r="CA57" s="167">
        <v>1</v>
      </c>
      <c r="CB57" s="167">
        <v>7</v>
      </c>
      <c r="CZ57" s="136">
        <v>0</v>
      </c>
    </row>
    <row r="58" spans="1:104" x14ac:dyDescent="0.2">
      <c r="A58" s="168"/>
      <c r="B58" s="170"/>
      <c r="C58" s="231" t="s">
        <v>152</v>
      </c>
      <c r="D58" s="232"/>
      <c r="E58" s="171">
        <v>10.44</v>
      </c>
      <c r="F58" s="207"/>
      <c r="G58" s="172"/>
      <c r="M58" s="169" t="s">
        <v>152</v>
      </c>
      <c r="O58" s="160"/>
    </row>
    <row r="59" spans="1:104" x14ac:dyDescent="0.2">
      <c r="A59" s="168"/>
      <c r="B59" s="170"/>
      <c r="C59" s="231" t="s">
        <v>153</v>
      </c>
      <c r="D59" s="232"/>
      <c r="E59" s="171">
        <v>10.02</v>
      </c>
      <c r="F59" s="207"/>
      <c r="G59" s="172"/>
      <c r="M59" s="169" t="s">
        <v>153</v>
      </c>
      <c r="O59" s="160"/>
    </row>
    <row r="60" spans="1:104" x14ac:dyDescent="0.2">
      <c r="A60" s="161">
        <v>23</v>
      </c>
      <c r="B60" s="162" t="s">
        <v>154</v>
      </c>
      <c r="C60" s="163" t="s">
        <v>155</v>
      </c>
      <c r="D60" s="164" t="s">
        <v>82</v>
      </c>
      <c r="E60" s="165">
        <v>20.46</v>
      </c>
      <c r="F60" s="206">
        <v>0</v>
      </c>
      <c r="G60" s="166">
        <f>E60*F60</f>
        <v>0</v>
      </c>
      <c r="O60" s="160">
        <v>2</v>
      </c>
      <c r="AA60" s="136">
        <v>1</v>
      </c>
      <c r="AB60" s="136">
        <v>7</v>
      </c>
      <c r="AC60" s="136">
        <v>7</v>
      </c>
      <c r="AZ60" s="136">
        <v>2</v>
      </c>
      <c r="BA60" s="136">
        <f>IF(AZ60=1,G60,0)</f>
        <v>0</v>
      </c>
      <c r="BB60" s="136">
        <f>IF(AZ60=2,G60,0)</f>
        <v>0</v>
      </c>
      <c r="BC60" s="136">
        <f>IF(AZ60=3,G60,0)</f>
        <v>0</v>
      </c>
      <c r="BD60" s="136">
        <f>IF(AZ60=4,G60,0)</f>
        <v>0</v>
      </c>
      <c r="BE60" s="136">
        <f>IF(AZ60=5,G60,0)</f>
        <v>0</v>
      </c>
      <c r="CA60" s="167">
        <v>1</v>
      </c>
      <c r="CB60" s="167">
        <v>7</v>
      </c>
      <c r="CZ60" s="136">
        <v>0</v>
      </c>
    </row>
    <row r="61" spans="1:104" x14ac:dyDescent="0.2">
      <c r="A61" s="168"/>
      <c r="B61" s="170"/>
      <c r="C61" s="231" t="s">
        <v>152</v>
      </c>
      <c r="D61" s="232"/>
      <c r="E61" s="171">
        <v>10.44</v>
      </c>
      <c r="F61" s="207"/>
      <c r="G61" s="172"/>
      <c r="M61" s="169" t="s">
        <v>152</v>
      </c>
      <c r="O61" s="160"/>
    </row>
    <row r="62" spans="1:104" x14ac:dyDescent="0.2">
      <c r="A62" s="168"/>
      <c r="B62" s="170"/>
      <c r="C62" s="231" t="s">
        <v>153</v>
      </c>
      <c r="D62" s="232"/>
      <c r="E62" s="171">
        <v>10.02</v>
      </c>
      <c r="F62" s="207"/>
      <c r="G62" s="172"/>
      <c r="M62" s="169" t="s">
        <v>153</v>
      </c>
      <c r="O62" s="160"/>
    </row>
    <row r="63" spans="1:104" x14ac:dyDescent="0.2">
      <c r="A63" s="161">
        <v>24</v>
      </c>
      <c r="B63" s="162" t="s">
        <v>156</v>
      </c>
      <c r="C63" s="163" t="s">
        <v>157</v>
      </c>
      <c r="D63" s="164" t="s">
        <v>82</v>
      </c>
      <c r="E63" s="165">
        <v>20.46</v>
      </c>
      <c r="F63" s="206">
        <v>0</v>
      </c>
      <c r="G63" s="166">
        <f>E63*F63</f>
        <v>0</v>
      </c>
      <c r="O63" s="160">
        <v>2</v>
      </c>
      <c r="AA63" s="136">
        <v>1</v>
      </c>
      <c r="AB63" s="136">
        <v>7</v>
      </c>
      <c r="AC63" s="136">
        <v>7</v>
      </c>
      <c r="AZ63" s="136">
        <v>2</v>
      </c>
      <c r="BA63" s="136">
        <f>IF(AZ63=1,G63,0)</f>
        <v>0</v>
      </c>
      <c r="BB63" s="136">
        <f>IF(AZ63=2,G63,0)</f>
        <v>0</v>
      </c>
      <c r="BC63" s="136">
        <f>IF(AZ63=3,G63,0)</f>
        <v>0</v>
      </c>
      <c r="BD63" s="136">
        <f>IF(AZ63=4,G63,0)</f>
        <v>0</v>
      </c>
      <c r="BE63" s="136">
        <f>IF(AZ63=5,G63,0)</f>
        <v>0</v>
      </c>
      <c r="CA63" s="167">
        <v>1</v>
      </c>
      <c r="CB63" s="167">
        <v>7</v>
      </c>
      <c r="CZ63" s="136">
        <v>2.1000000000000001E-4</v>
      </c>
    </row>
    <row r="64" spans="1:104" x14ac:dyDescent="0.2">
      <c r="A64" s="168"/>
      <c r="B64" s="170"/>
      <c r="C64" s="231" t="s">
        <v>152</v>
      </c>
      <c r="D64" s="232"/>
      <c r="E64" s="171">
        <v>10.44</v>
      </c>
      <c r="F64" s="207"/>
      <c r="G64" s="172"/>
      <c r="M64" s="169" t="s">
        <v>152</v>
      </c>
      <c r="O64" s="160"/>
    </row>
    <row r="65" spans="1:104" x14ac:dyDescent="0.2">
      <c r="A65" s="168"/>
      <c r="B65" s="170"/>
      <c r="C65" s="231" t="s">
        <v>153</v>
      </c>
      <c r="D65" s="232"/>
      <c r="E65" s="171">
        <v>10.02</v>
      </c>
      <c r="F65" s="207"/>
      <c r="G65" s="172"/>
      <c r="M65" s="169" t="s">
        <v>153</v>
      </c>
      <c r="O65" s="160"/>
    </row>
    <row r="66" spans="1:104" x14ac:dyDescent="0.2">
      <c r="A66" s="161">
        <v>25</v>
      </c>
      <c r="B66" s="162" t="s">
        <v>158</v>
      </c>
      <c r="C66" s="163" t="s">
        <v>159</v>
      </c>
      <c r="D66" s="164" t="s">
        <v>160</v>
      </c>
      <c r="E66" s="165">
        <v>60.26</v>
      </c>
      <c r="F66" s="206">
        <v>0</v>
      </c>
      <c r="G66" s="166">
        <f>E66*F66</f>
        <v>0</v>
      </c>
      <c r="O66" s="160">
        <v>2</v>
      </c>
      <c r="AA66" s="136">
        <v>1</v>
      </c>
      <c r="AB66" s="136">
        <v>7</v>
      </c>
      <c r="AC66" s="136">
        <v>7</v>
      </c>
      <c r="AZ66" s="136">
        <v>2</v>
      </c>
      <c r="BA66" s="136">
        <f>IF(AZ66=1,G66,0)</f>
        <v>0</v>
      </c>
      <c r="BB66" s="136">
        <f>IF(AZ66=2,G66,0)</f>
        <v>0</v>
      </c>
      <c r="BC66" s="136">
        <f>IF(AZ66=3,G66,0)</f>
        <v>0</v>
      </c>
      <c r="BD66" s="136">
        <f>IF(AZ66=4,G66,0)</f>
        <v>0</v>
      </c>
      <c r="BE66" s="136">
        <f>IF(AZ66=5,G66,0)</f>
        <v>0</v>
      </c>
      <c r="CA66" s="167">
        <v>1</v>
      </c>
      <c r="CB66" s="167">
        <v>7</v>
      </c>
      <c r="CZ66" s="136">
        <v>0</v>
      </c>
    </row>
    <row r="67" spans="1:104" x14ac:dyDescent="0.2">
      <c r="A67" s="168"/>
      <c r="B67" s="170"/>
      <c r="C67" s="231" t="s">
        <v>161</v>
      </c>
      <c r="D67" s="232"/>
      <c r="E67" s="171">
        <v>7.1</v>
      </c>
      <c r="F67" s="207"/>
      <c r="G67" s="172"/>
      <c r="M67" s="169" t="s">
        <v>161</v>
      </c>
      <c r="O67" s="160"/>
    </row>
    <row r="68" spans="1:104" x14ac:dyDescent="0.2">
      <c r="A68" s="168"/>
      <c r="B68" s="170"/>
      <c r="C68" s="231" t="s">
        <v>162</v>
      </c>
      <c r="D68" s="232"/>
      <c r="E68" s="171">
        <v>7.5</v>
      </c>
      <c r="F68" s="207"/>
      <c r="G68" s="172"/>
      <c r="M68" s="169" t="s">
        <v>162</v>
      </c>
      <c r="O68" s="160"/>
    </row>
    <row r="69" spans="1:104" x14ac:dyDescent="0.2">
      <c r="A69" s="168"/>
      <c r="B69" s="170"/>
      <c r="C69" s="231" t="s">
        <v>163</v>
      </c>
      <c r="D69" s="232"/>
      <c r="E69" s="171">
        <v>20.3</v>
      </c>
      <c r="F69" s="207"/>
      <c r="G69" s="172"/>
      <c r="M69" s="169" t="s">
        <v>163</v>
      </c>
      <c r="O69" s="160"/>
    </row>
    <row r="70" spans="1:104" x14ac:dyDescent="0.2">
      <c r="A70" s="168"/>
      <c r="B70" s="170"/>
      <c r="C70" s="231" t="s">
        <v>164</v>
      </c>
      <c r="D70" s="232"/>
      <c r="E70" s="171">
        <v>25.36</v>
      </c>
      <c r="F70" s="207"/>
      <c r="G70" s="172"/>
      <c r="M70" s="169" t="s">
        <v>164</v>
      </c>
      <c r="O70" s="160"/>
    </row>
    <row r="71" spans="1:104" x14ac:dyDescent="0.2">
      <c r="A71" s="161">
        <v>26</v>
      </c>
      <c r="B71" s="162" t="s">
        <v>165</v>
      </c>
      <c r="C71" s="163" t="s">
        <v>166</v>
      </c>
      <c r="D71" s="164" t="s">
        <v>82</v>
      </c>
      <c r="E71" s="165">
        <v>20.46</v>
      </c>
      <c r="F71" s="206">
        <v>0</v>
      </c>
      <c r="G71" s="166">
        <f>E71*F71</f>
        <v>0</v>
      </c>
      <c r="O71" s="160">
        <v>2</v>
      </c>
      <c r="AA71" s="136">
        <v>1</v>
      </c>
      <c r="AB71" s="136">
        <v>0</v>
      </c>
      <c r="AC71" s="136">
        <v>0</v>
      </c>
      <c r="AZ71" s="136">
        <v>2</v>
      </c>
      <c r="BA71" s="136">
        <f>IF(AZ71=1,G71,0)</f>
        <v>0</v>
      </c>
      <c r="BB71" s="136">
        <f>IF(AZ71=2,G71,0)</f>
        <v>0</v>
      </c>
      <c r="BC71" s="136">
        <f>IF(AZ71=3,G71,0)</f>
        <v>0</v>
      </c>
      <c r="BD71" s="136">
        <f>IF(AZ71=4,G71,0)</f>
        <v>0</v>
      </c>
      <c r="BE71" s="136">
        <f>IF(AZ71=5,G71,0)</f>
        <v>0</v>
      </c>
      <c r="CA71" s="167">
        <v>1</v>
      </c>
      <c r="CB71" s="167">
        <v>0</v>
      </c>
      <c r="CZ71" s="136">
        <v>0</v>
      </c>
    </row>
    <row r="72" spans="1:104" x14ac:dyDescent="0.2">
      <c r="A72" s="168"/>
      <c r="B72" s="170"/>
      <c r="C72" s="231" t="s">
        <v>152</v>
      </c>
      <c r="D72" s="232"/>
      <c r="E72" s="171">
        <v>10.44</v>
      </c>
      <c r="F72" s="207"/>
      <c r="G72" s="172"/>
      <c r="M72" s="169" t="s">
        <v>152</v>
      </c>
      <c r="O72" s="160"/>
    </row>
    <row r="73" spans="1:104" x14ac:dyDescent="0.2">
      <c r="A73" s="168"/>
      <c r="B73" s="170"/>
      <c r="C73" s="231" t="s">
        <v>153</v>
      </c>
      <c r="D73" s="232"/>
      <c r="E73" s="171">
        <v>10.02</v>
      </c>
      <c r="F73" s="207"/>
      <c r="G73" s="172"/>
      <c r="M73" s="169" t="s">
        <v>153</v>
      </c>
      <c r="O73" s="160"/>
    </row>
    <row r="74" spans="1:104" x14ac:dyDescent="0.2">
      <c r="A74" s="161">
        <v>27</v>
      </c>
      <c r="B74" s="162" t="s">
        <v>167</v>
      </c>
      <c r="C74" s="163" t="s">
        <v>168</v>
      </c>
      <c r="D74" s="164" t="s">
        <v>82</v>
      </c>
      <c r="E74" s="165">
        <v>20.46</v>
      </c>
      <c r="F74" s="206">
        <v>0</v>
      </c>
      <c r="G74" s="166">
        <f>E74*F74</f>
        <v>0</v>
      </c>
      <c r="O74" s="160">
        <v>2</v>
      </c>
      <c r="AA74" s="136">
        <v>1</v>
      </c>
      <c r="AB74" s="136">
        <v>7</v>
      </c>
      <c r="AC74" s="136">
        <v>7</v>
      </c>
      <c r="AZ74" s="136">
        <v>2</v>
      </c>
      <c r="BA74" s="136">
        <f>IF(AZ74=1,G74,0)</f>
        <v>0</v>
      </c>
      <c r="BB74" s="136">
        <f>IF(AZ74=2,G74,0)</f>
        <v>0</v>
      </c>
      <c r="BC74" s="136">
        <f>IF(AZ74=3,G74,0)</f>
        <v>0</v>
      </c>
      <c r="BD74" s="136">
        <f>IF(AZ74=4,G74,0)</f>
        <v>0</v>
      </c>
      <c r="BE74" s="136">
        <f>IF(AZ74=5,G74,0)</f>
        <v>0</v>
      </c>
      <c r="CA74" s="167">
        <v>1</v>
      </c>
      <c r="CB74" s="167">
        <v>7</v>
      </c>
      <c r="CZ74" s="136">
        <v>4.7499999999999999E-3</v>
      </c>
    </row>
    <row r="75" spans="1:104" x14ac:dyDescent="0.2">
      <c r="A75" s="168"/>
      <c r="B75" s="170"/>
      <c r="C75" s="231" t="s">
        <v>152</v>
      </c>
      <c r="D75" s="232"/>
      <c r="E75" s="171">
        <v>10.44</v>
      </c>
      <c r="F75" s="207"/>
      <c r="G75" s="172"/>
      <c r="M75" s="169" t="s">
        <v>152</v>
      </c>
      <c r="O75" s="160"/>
    </row>
    <row r="76" spans="1:104" x14ac:dyDescent="0.2">
      <c r="A76" s="168"/>
      <c r="B76" s="170"/>
      <c r="C76" s="231" t="s">
        <v>153</v>
      </c>
      <c r="D76" s="232"/>
      <c r="E76" s="171">
        <v>10.02</v>
      </c>
      <c r="F76" s="207"/>
      <c r="G76" s="172"/>
      <c r="M76" s="169" t="s">
        <v>153</v>
      </c>
      <c r="O76" s="160"/>
    </row>
    <row r="77" spans="1:104" x14ac:dyDescent="0.2">
      <c r="A77" s="161">
        <v>28</v>
      </c>
      <c r="B77" s="162" t="s">
        <v>169</v>
      </c>
      <c r="C77" s="163" t="s">
        <v>170</v>
      </c>
      <c r="D77" s="164" t="s">
        <v>129</v>
      </c>
      <c r="E77" s="165">
        <v>3.6799999999999999E-2</v>
      </c>
      <c r="F77" s="206">
        <v>0</v>
      </c>
      <c r="G77" s="166">
        <f>E77*F77</f>
        <v>0</v>
      </c>
      <c r="O77" s="160">
        <v>2</v>
      </c>
      <c r="AA77" s="136">
        <v>3</v>
      </c>
      <c r="AB77" s="136">
        <v>7</v>
      </c>
      <c r="AC77" s="136">
        <v>58556678776</v>
      </c>
      <c r="AZ77" s="136">
        <v>2</v>
      </c>
      <c r="BA77" s="136">
        <f>IF(AZ77=1,G77,0)</f>
        <v>0</v>
      </c>
      <c r="BB77" s="136">
        <f>IF(AZ77=2,G77,0)</f>
        <v>0</v>
      </c>
      <c r="BC77" s="136">
        <f>IF(AZ77=3,G77,0)</f>
        <v>0</v>
      </c>
      <c r="BD77" s="136">
        <f>IF(AZ77=4,G77,0)</f>
        <v>0</v>
      </c>
      <c r="BE77" s="136">
        <f>IF(AZ77=5,G77,0)</f>
        <v>0</v>
      </c>
      <c r="CA77" s="167">
        <v>3</v>
      </c>
      <c r="CB77" s="167">
        <v>7</v>
      </c>
      <c r="CZ77" s="136">
        <v>1</v>
      </c>
    </row>
    <row r="78" spans="1:104" x14ac:dyDescent="0.2">
      <c r="A78" s="168"/>
      <c r="B78" s="170"/>
      <c r="C78" s="231" t="s">
        <v>171</v>
      </c>
      <c r="D78" s="232"/>
      <c r="E78" s="171">
        <v>1.8800000000000001E-2</v>
      </c>
      <c r="F78" s="207"/>
      <c r="G78" s="172"/>
      <c r="M78" s="169" t="s">
        <v>171</v>
      </c>
      <c r="O78" s="160"/>
    </row>
    <row r="79" spans="1:104" x14ac:dyDescent="0.2">
      <c r="A79" s="168"/>
      <c r="B79" s="170"/>
      <c r="C79" s="231" t="s">
        <v>172</v>
      </c>
      <c r="D79" s="232"/>
      <c r="E79" s="171">
        <v>1.7999999999999999E-2</v>
      </c>
      <c r="F79" s="207"/>
      <c r="G79" s="172"/>
      <c r="M79" s="169" t="s">
        <v>172</v>
      </c>
      <c r="O79" s="160"/>
    </row>
    <row r="80" spans="1:104" x14ac:dyDescent="0.2">
      <c r="A80" s="161">
        <v>29</v>
      </c>
      <c r="B80" s="162" t="s">
        <v>173</v>
      </c>
      <c r="C80" s="163" t="s">
        <v>174</v>
      </c>
      <c r="D80" s="164" t="s">
        <v>82</v>
      </c>
      <c r="E80" s="165">
        <v>24.552</v>
      </c>
      <c r="F80" s="206">
        <v>0</v>
      </c>
      <c r="G80" s="166">
        <f>E80*F80</f>
        <v>0</v>
      </c>
      <c r="O80" s="160">
        <v>2</v>
      </c>
      <c r="AA80" s="136">
        <v>3</v>
      </c>
      <c r="AB80" s="136">
        <v>7</v>
      </c>
      <c r="AC80" s="136">
        <v>59763</v>
      </c>
      <c r="AZ80" s="136">
        <v>2</v>
      </c>
      <c r="BA80" s="136">
        <f>IF(AZ80=1,G80,0)</f>
        <v>0</v>
      </c>
      <c r="BB80" s="136">
        <f>IF(AZ80=2,G80,0)</f>
        <v>0</v>
      </c>
      <c r="BC80" s="136">
        <f>IF(AZ80=3,G80,0)</f>
        <v>0</v>
      </c>
      <c r="BD80" s="136">
        <f>IF(AZ80=4,G80,0)</f>
        <v>0</v>
      </c>
      <c r="BE80" s="136">
        <f>IF(AZ80=5,G80,0)</f>
        <v>0</v>
      </c>
      <c r="CA80" s="167">
        <v>3</v>
      </c>
      <c r="CB80" s="167">
        <v>7</v>
      </c>
      <c r="CZ80" s="136">
        <v>4.7499999999999999E-3</v>
      </c>
    </row>
    <row r="81" spans="1:104" x14ac:dyDescent="0.2">
      <c r="A81" s="168"/>
      <c r="B81" s="170"/>
      <c r="C81" s="231" t="s">
        <v>175</v>
      </c>
      <c r="D81" s="232"/>
      <c r="E81" s="171">
        <v>12.528</v>
      </c>
      <c r="F81" s="207"/>
      <c r="G81" s="172"/>
      <c r="M81" s="169" t="s">
        <v>175</v>
      </c>
      <c r="O81" s="160"/>
    </row>
    <row r="82" spans="1:104" x14ac:dyDescent="0.2">
      <c r="A82" s="168"/>
      <c r="B82" s="170"/>
      <c r="C82" s="231" t="s">
        <v>176</v>
      </c>
      <c r="D82" s="232"/>
      <c r="E82" s="171">
        <v>12.023999999999999</v>
      </c>
      <c r="F82" s="207"/>
      <c r="G82" s="172"/>
      <c r="M82" s="169" t="s">
        <v>176</v>
      </c>
      <c r="O82" s="160"/>
    </row>
    <row r="83" spans="1:104" x14ac:dyDescent="0.2">
      <c r="A83" s="161">
        <v>30</v>
      </c>
      <c r="B83" s="162" t="s">
        <v>177</v>
      </c>
      <c r="C83" s="163" t="s">
        <v>178</v>
      </c>
      <c r="D83" s="164" t="s">
        <v>129</v>
      </c>
      <c r="E83" s="165">
        <v>0.25490360000000001</v>
      </c>
      <c r="F83" s="206">
        <v>0</v>
      </c>
      <c r="G83" s="166">
        <f>E83*F83</f>
        <v>0</v>
      </c>
      <c r="O83" s="160">
        <v>2</v>
      </c>
      <c r="AA83" s="136">
        <v>7</v>
      </c>
      <c r="AB83" s="136">
        <v>1001</v>
      </c>
      <c r="AC83" s="136">
        <v>5</v>
      </c>
      <c r="AZ83" s="136">
        <v>2</v>
      </c>
      <c r="BA83" s="136">
        <f>IF(AZ83=1,G83,0)</f>
        <v>0</v>
      </c>
      <c r="BB83" s="136">
        <f>IF(AZ83=2,G83,0)</f>
        <v>0</v>
      </c>
      <c r="BC83" s="136">
        <f>IF(AZ83=3,G83,0)</f>
        <v>0</v>
      </c>
      <c r="BD83" s="136">
        <f>IF(AZ83=4,G83,0)</f>
        <v>0</v>
      </c>
      <c r="BE83" s="136">
        <f>IF(AZ83=5,G83,0)</f>
        <v>0</v>
      </c>
      <c r="CA83" s="167">
        <v>7</v>
      </c>
      <c r="CB83" s="167">
        <v>1001</v>
      </c>
      <c r="CZ83" s="136">
        <v>0</v>
      </c>
    </row>
    <row r="84" spans="1:104" x14ac:dyDescent="0.2">
      <c r="A84" s="173"/>
      <c r="B84" s="174" t="s">
        <v>71</v>
      </c>
      <c r="C84" s="175" t="str">
        <f>CONCATENATE(B56," ",C56)</f>
        <v>771 Podlahy z dlaždic a obklady</v>
      </c>
      <c r="D84" s="176"/>
      <c r="E84" s="177"/>
      <c r="F84" s="208"/>
      <c r="G84" s="179">
        <f>SUM(G56:G83)</f>
        <v>0</v>
      </c>
      <c r="O84" s="160">
        <v>4</v>
      </c>
      <c r="BA84" s="180">
        <f>SUM(BA56:BA83)</f>
        <v>0</v>
      </c>
      <c r="BB84" s="180">
        <f>SUM(BB56:BB83)</f>
        <v>0</v>
      </c>
      <c r="BC84" s="180">
        <f>SUM(BC56:BC83)</f>
        <v>0</v>
      </c>
      <c r="BD84" s="180">
        <f>SUM(BD56:BD83)</f>
        <v>0</v>
      </c>
      <c r="BE84" s="180">
        <f>SUM(BE56:BE83)</f>
        <v>0</v>
      </c>
    </row>
    <row r="85" spans="1:104" x14ac:dyDescent="0.2">
      <c r="A85" s="153" t="s">
        <v>70</v>
      </c>
      <c r="B85" s="154" t="s">
        <v>179</v>
      </c>
      <c r="C85" s="155" t="s">
        <v>180</v>
      </c>
      <c r="D85" s="156"/>
      <c r="E85" s="157"/>
      <c r="F85" s="209"/>
      <c r="G85" s="158"/>
      <c r="H85" s="159"/>
      <c r="I85" s="159"/>
      <c r="O85" s="160">
        <v>1</v>
      </c>
    </row>
    <row r="86" spans="1:104" x14ac:dyDescent="0.2">
      <c r="A86" s="161">
        <v>31</v>
      </c>
      <c r="B86" s="162" t="s">
        <v>181</v>
      </c>
      <c r="C86" s="163" t="s">
        <v>182</v>
      </c>
      <c r="D86" s="164" t="s">
        <v>160</v>
      </c>
      <c r="E86" s="165">
        <v>2</v>
      </c>
      <c r="F86" s="206">
        <v>0</v>
      </c>
      <c r="G86" s="166">
        <f>E86*F86</f>
        <v>0</v>
      </c>
      <c r="O86" s="160">
        <v>2</v>
      </c>
      <c r="AA86" s="136">
        <v>1</v>
      </c>
      <c r="AB86" s="136">
        <v>7</v>
      </c>
      <c r="AC86" s="136">
        <v>7</v>
      </c>
      <c r="AZ86" s="136">
        <v>2</v>
      </c>
      <c r="BA86" s="136">
        <f>IF(AZ86=1,G86,0)</f>
        <v>0</v>
      </c>
      <c r="BB86" s="136">
        <f>IF(AZ86=2,G86,0)</f>
        <v>0</v>
      </c>
      <c r="BC86" s="136">
        <f>IF(AZ86=3,G86,0)</f>
        <v>0</v>
      </c>
      <c r="BD86" s="136">
        <f>IF(AZ86=4,G86,0)</f>
        <v>0</v>
      </c>
      <c r="BE86" s="136">
        <f>IF(AZ86=5,G86,0)</f>
        <v>0</v>
      </c>
      <c r="CA86" s="167">
        <v>1</v>
      </c>
      <c r="CB86" s="167">
        <v>7</v>
      </c>
      <c r="CZ86" s="136">
        <v>5.5000000000000003E-4</v>
      </c>
    </row>
    <row r="87" spans="1:104" x14ac:dyDescent="0.2">
      <c r="A87" s="168"/>
      <c r="B87" s="170"/>
      <c r="C87" s="231" t="s">
        <v>183</v>
      </c>
      <c r="D87" s="232"/>
      <c r="E87" s="171">
        <v>2</v>
      </c>
      <c r="F87" s="207"/>
      <c r="G87" s="172"/>
      <c r="M87" s="169" t="s">
        <v>183</v>
      </c>
      <c r="O87" s="160"/>
    </row>
    <row r="88" spans="1:104" x14ac:dyDescent="0.2">
      <c r="A88" s="161">
        <v>32</v>
      </c>
      <c r="B88" s="162" t="s">
        <v>184</v>
      </c>
      <c r="C88" s="163" t="s">
        <v>185</v>
      </c>
      <c r="D88" s="164" t="s">
        <v>129</v>
      </c>
      <c r="E88" s="165">
        <v>1.1000000000000001E-3</v>
      </c>
      <c r="F88" s="206">
        <v>0</v>
      </c>
      <c r="G88" s="166">
        <f>E88*F88</f>
        <v>0</v>
      </c>
      <c r="O88" s="160">
        <v>2</v>
      </c>
      <c r="AA88" s="136">
        <v>7</v>
      </c>
      <c r="AB88" s="136">
        <v>1001</v>
      </c>
      <c r="AC88" s="136">
        <v>5</v>
      </c>
      <c r="AZ88" s="136">
        <v>2</v>
      </c>
      <c r="BA88" s="136">
        <f>IF(AZ88=1,G88,0)</f>
        <v>0</v>
      </c>
      <c r="BB88" s="136">
        <f>IF(AZ88=2,G88,0)</f>
        <v>0</v>
      </c>
      <c r="BC88" s="136">
        <f>IF(AZ88=3,G88,0)</f>
        <v>0</v>
      </c>
      <c r="BD88" s="136">
        <f>IF(AZ88=4,G88,0)</f>
        <v>0</v>
      </c>
      <c r="BE88" s="136">
        <f>IF(AZ88=5,G88,0)</f>
        <v>0</v>
      </c>
      <c r="CA88" s="167">
        <v>7</v>
      </c>
      <c r="CB88" s="167">
        <v>1001</v>
      </c>
      <c r="CZ88" s="136">
        <v>0</v>
      </c>
    </row>
    <row r="89" spans="1:104" x14ac:dyDescent="0.2">
      <c r="A89" s="173"/>
      <c r="B89" s="174" t="s">
        <v>71</v>
      </c>
      <c r="C89" s="175" t="str">
        <f>CONCATENATE(B85," ",C85)</f>
        <v>775 Podlahy vlysové a parketové</v>
      </c>
      <c r="D89" s="176"/>
      <c r="E89" s="177"/>
      <c r="F89" s="208"/>
      <c r="G89" s="179">
        <f>SUM(G85:G88)</f>
        <v>0</v>
      </c>
      <c r="O89" s="160">
        <v>4</v>
      </c>
      <c r="BA89" s="180">
        <f>SUM(BA85:BA88)</f>
        <v>0</v>
      </c>
      <c r="BB89" s="180">
        <f>SUM(BB85:BB88)</f>
        <v>0</v>
      </c>
      <c r="BC89" s="180">
        <f>SUM(BC85:BC88)</f>
        <v>0</v>
      </c>
      <c r="BD89" s="180">
        <f>SUM(BD85:BD88)</f>
        <v>0</v>
      </c>
      <c r="BE89" s="180">
        <f>SUM(BE85:BE88)</f>
        <v>0</v>
      </c>
    </row>
    <row r="90" spans="1:104" x14ac:dyDescent="0.2">
      <c r="A90" s="153" t="s">
        <v>70</v>
      </c>
      <c r="B90" s="154" t="s">
        <v>186</v>
      </c>
      <c r="C90" s="155" t="s">
        <v>187</v>
      </c>
      <c r="D90" s="156"/>
      <c r="E90" s="157"/>
      <c r="F90" s="209"/>
      <c r="G90" s="158"/>
      <c r="H90" s="159"/>
      <c r="I90" s="159"/>
      <c r="O90" s="160">
        <v>1</v>
      </c>
    </row>
    <row r="91" spans="1:104" ht="22.5" x14ac:dyDescent="0.2">
      <c r="A91" s="161">
        <v>33</v>
      </c>
      <c r="B91" s="162" t="s">
        <v>188</v>
      </c>
      <c r="C91" s="163" t="s">
        <v>189</v>
      </c>
      <c r="D91" s="164" t="s">
        <v>82</v>
      </c>
      <c r="E91" s="165">
        <v>132.26300000000001</v>
      </c>
      <c r="F91" s="206">
        <v>0</v>
      </c>
      <c r="G91" s="166">
        <f>E91*F91</f>
        <v>0</v>
      </c>
      <c r="O91" s="160">
        <v>2</v>
      </c>
      <c r="AA91" s="136">
        <v>1</v>
      </c>
      <c r="AB91" s="136">
        <v>0</v>
      </c>
      <c r="AC91" s="136">
        <v>0</v>
      </c>
      <c r="AZ91" s="136">
        <v>2</v>
      </c>
      <c r="BA91" s="136">
        <f>IF(AZ91=1,G91,0)</f>
        <v>0</v>
      </c>
      <c r="BB91" s="136">
        <f>IF(AZ91=2,G91,0)</f>
        <v>0</v>
      </c>
      <c r="BC91" s="136">
        <f>IF(AZ91=3,G91,0)</f>
        <v>0</v>
      </c>
      <c r="BD91" s="136">
        <f>IF(AZ91=4,G91,0)</f>
        <v>0</v>
      </c>
      <c r="BE91" s="136">
        <f>IF(AZ91=5,G91,0)</f>
        <v>0</v>
      </c>
      <c r="CA91" s="167">
        <v>1</v>
      </c>
      <c r="CB91" s="167">
        <v>0</v>
      </c>
      <c r="CZ91" s="136">
        <v>2.8700000000000002E-3</v>
      </c>
    </row>
    <row r="92" spans="1:104" x14ac:dyDescent="0.2">
      <c r="A92" s="168"/>
      <c r="B92" s="170"/>
      <c r="C92" s="231" t="s">
        <v>190</v>
      </c>
      <c r="D92" s="232"/>
      <c r="E92" s="171">
        <v>14.645</v>
      </c>
      <c r="F92" s="207"/>
      <c r="G92" s="172"/>
      <c r="M92" s="169" t="s">
        <v>190</v>
      </c>
      <c r="O92" s="160"/>
    </row>
    <row r="93" spans="1:104" x14ac:dyDescent="0.2">
      <c r="A93" s="168"/>
      <c r="B93" s="170"/>
      <c r="C93" s="231" t="s">
        <v>191</v>
      </c>
      <c r="D93" s="232"/>
      <c r="E93" s="171">
        <v>15.435</v>
      </c>
      <c r="F93" s="207"/>
      <c r="G93" s="172"/>
      <c r="M93" s="169" t="s">
        <v>191</v>
      </c>
      <c r="O93" s="160"/>
    </row>
    <row r="94" spans="1:104" x14ac:dyDescent="0.2">
      <c r="A94" s="168"/>
      <c r="B94" s="170"/>
      <c r="C94" s="231" t="s">
        <v>192</v>
      </c>
      <c r="D94" s="232"/>
      <c r="E94" s="171">
        <v>45.814999999999998</v>
      </c>
      <c r="F94" s="207"/>
      <c r="G94" s="172"/>
      <c r="M94" s="169" t="s">
        <v>192</v>
      </c>
      <c r="O94" s="160"/>
    </row>
    <row r="95" spans="1:104" x14ac:dyDescent="0.2">
      <c r="A95" s="168"/>
      <c r="B95" s="170"/>
      <c r="C95" s="231" t="s">
        <v>193</v>
      </c>
      <c r="D95" s="232"/>
      <c r="E95" s="171">
        <v>56.368000000000002</v>
      </c>
      <c r="F95" s="207"/>
      <c r="G95" s="172"/>
      <c r="M95" s="169" t="s">
        <v>193</v>
      </c>
      <c r="O95" s="160"/>
    </row>
    <row r="96" spans="1:104" x14ac:dyDescent="0.2">
      <c r="A96" s="161">
        <v>34</v>
      </c>
      <c r="B96" s="162" t="s">
        <v>194</v>
      </c>
      <c r="C96" s="163" t="s">
        <v>195</v>
      </c>
      <c r="D96" s="164" t="s">
        <v>82</v>
      </c>
      <c r="E96" s="165">
        <v>132.26300000000001</v>
      </c>
      <c r="F96" s="206">
        <v>0</v>
      </c>
      <c r="G96" s="166">
        <f>E96*F96</f>
        <v>0</v>
      </c>
      <c r="O96" s="160">
        <v>2</v>
      </c>
      <c r="AA96" s="136">
        <v>1</v>
      </c>
      <c r="AB96" s="136">
        <v>7</v>
      </c>
      <c r="AC96" s="136">
        <v>7</v>
      </c>
      <c r="AZ96" s="136">
        <v>2</v>
      </c>
      <c r="BA96" s="136">
        <f>IF(AZ96=1,G96,0)</f>
        <v>0</v>
      </c>
      <c r="BB96" s="136">
        <f>IF(AZ96=2,G96,0)</f>
        <v>0</v>
      </c>
      <c r="BC96" s="136">
        <f>IF(AZ96=3,G96,0)</f>
        <v>0</v>
      </c>
      <c r="BD96" s="136">
        <f>IF(AZ96=4,G96,0)</f>
        <v>0</v>
      </c>
      <c r="BE96" s="136">
        <f>IF(AZ96=5,G96,0)</f>
        <v>0</v>
      </c>
      <c r="CA96" s="167">
        <v>1</v>
      </c>
      <c r="CB96" s="167">
        <v>7</v>
      </c>
      <c r="CZ96" s="136">
        <v>4.0000000000000002E-4</v>
      </c>
    </row>
    <row r="97" spans="1:104" x14ac:dyDescent="0.2">
      <c r="A97" s="168"/>
      <c r="B97" s="170"/>
      <c r="C97" s="231" t="s">
        <v>190</v>
      </c>
      <c r="D97" s="232"/>
      <c r="E97" s="171">
        <v>14.645</v>
      </c>
      <c r="F97" s="207"/>
      <c r="G97" s="172"/>
      <c r="M97" s="169" t="s">
        <v>190</v>
      </c>
      <c r="O97" s="160"/>
    </row>
    <row r="98" spans="1:104" x14ac:dyDescent="0.2">
      <c r="A98" s="168"/>
      <c r="B98" s="170"/>
      <c r="C98" s="231" t="s">
        <v>191</v>
      </c>
      <c r="D98" s="232"/>
      <c r="E98" s="171">
        <v>15.435</v>
      </c>
      <c r="F98" s="207"/>
      <c r="G98" s="172"/>
      <c r="M98" s="169" t="s">
        <v>191</v>
      </c>
      <c r="O98" s="160"/>
    </row>
    <row r="99" spans="1:104" x14ac:dyDescent="0.2">
      <c r="A99" s="168"/>
      <c r="B99" s="170"/>
      <c r="C99" s="231" t="s">
        <v>192</v>
      </c>
      <c r="D99" s="232"/>
      <c r="E99" s="171">
        <v>45.814999999999998</v>
      </c>
      <c r="F99" s="207"/>
      <c r="G99" s="172"/>
      <c r="M99" s="169" t="s">
        <v>192</v>
      </c>
      <c r="O99" s="160"/>
    </row>
    <row r="100" spans="1:104" x14ac:dyDescent="0.2">
      <c r="A100" s="168"/>
      <c r="B100" s="170"/>
      <c r="C100" s="231" t="s">
        <v>193</v>
      </c>
      <c r="D100" s="232"/>
      <c r="E100" s="171">
        <v>56.368000000000002</v>
      </c>
      <c r="F100" s="207"/>
      <c r="G100" s="172"/>
      <c r="M100" s="169" t="s">
        <v>193</v>
      </c>
      <c r="O100" s="160"/>
    </row>
    <row r="101" spans="1:104" x14ac:dyDescent="0.2">
      <c r="A101" s="161">
        <v>35</v>
      </c>
      <c r="B101" s="162" t="s">
        <v>196</v>
      </c>
      <c r="C101" s="163" t="s">
        <v>197</v>
      </c>
      <c r="D101" s="164" t="s">
        <v>82</v>
      </c>
      <c r="E101" s="165">
        <v>147.19929999999999</v>
      </c>
      <c r="F101" s="206">
        <v>0</v>
      </c>
      <c r="G101" s="166">
        <f>E101*F101</f>
        <v>0</v>
      </c>
      <c r="O101" s="160">
        <v>2</v>
      </c>
      <c r="AA101" s="136">
        <v>3</v>
      </c>
      <c r="AB101" s="136">
        <v>7</v>
      </c>
      <c r="AC101" s="136" t="s">
        <v>196</v>
      </c>
      <c r="AZ101" s="136">
        <v>2</v>
      </c>
      <c r="BA101" s="136">
        <f>IF(AZ101=1,G101,0)</f>
        <v>0</v>
      </c>
      <c r="BB101" s="136">
        <f>IF(AZ101=2,G101,0)</f>
        <v>0</v>
      </c>
      <c r="BC101" s="136">
        <f>IF(AZ101=3,G101,0)</f>
        <v>0</v>
      </c>
      <c r="BD101" s="136">
        <f>IF(AZ101=4,G101,0)</f>
        <v>0</v>
      </c>
      <c r="BE101" s="136">
        <f>IF(AZ101=5,G101,0)</f>
        <v>0</v>
      </c>
      <c r="CA101" s="167">
        <v>3</v>
      </c>
      <c r="CB101" s="167">
        <v>7</v>
      </c>
      <c r="CZ101" s="136">
        <v>1.2200000000000001E-2</v>
      </c>
    </row>
    <row r="102" spans="1:104" x14ac:dyDescent="0.2">
      <c r="A102" s="168"/>
      <c r="B102" s="170"/>
      <c r="C102" s="231" t="s">
        <v>198</v>
      </c>
      <c r="D102" s="232"/>
      <c r="E102" s="171">
        <v>16.4695</v>
      </c>
      <c r="F102" s="207"/>
      <c r="G102" s="172"/>
      <c r="M102" s="169" t="s">
        <v>198</v>
      </c>
      <c r="O102" s="160"/>
    </row>
    <row r="103" spans="1:104" x14ac:dyDescent="0.2">
      <c r="A103" s="168"/>
      <c r="B103" s="170"/>
      <c r="C103" s="231" t="s">
        <v>199</v>
      </c>
      <c r="D103" s="232"/>
      <c r="E103" s="171">
        <v>17.218499999999999</v>
      </c>
      <c r="F103" s="207"/>
      <c r="G103" s="172"/>
      <c r="M103" s="169" t="s">
        <v>199</v>
      </c>
      <c r="O103" s="160"/>
    </row>
    <row r="104" spans="1:104" x14ac:dyDescent="0.2">
      <c r="A104" s="168"/>
      <c r="B104" s="170"/>
      <c r="C104" s="231" t="s">
        <v>200</v>
      </c>
      <c r="D104" s="232"/>
      <c r="E104" s="171">
        <v>50.591500000000003</v>
      </c>
      <c r="F104" s="207"/>
      <c r="G104" s="172"/>
      <c r="M104" s="169" t="s">
        <v>200</v>
      </c>
      <c r="O104" s="160"/>
    </row>
    <row r="105" spans="1:104" x14ac:dyDescent="0.2">
      <c r="A105" s="168"/>
      <c r="B105" s="170"/>
      <c r="C105" s="231" t="s">
        <v>201</v>
      </c>
      <c r="D105" s="232"/>
      <c r="E105" s="171">
        <v>62.919800000000002</v>
      </c>
      <c r="F105" s="207"/>
      <c r="G105" s="172"/>
      <c r="M105" s="169" t="s">
        <v>201</v>
      </c>
      <c r="O105" s="160"/>
    </row>
    <row r="106" spans="1:104" x14ac:dyDescent="0.2">
      <c r="A106" s="161">
        <v>36</v>
      </c>
      <c r="B106" s="162" t="s">
        <v>202</v>
      </c>
      <c r="C106" s="163" t="s">
        <v>203</v>
      </c>
      <c r="D106" s="164" t="s">
        <v>129</v>
      </c>
      <c r="E106" s="165">
        <v>2.2283314700000001</v>
      </c>
      <c r="F106" s="206">
        <v>0</v>
      </c>
      <c r="G106" s="166">
        <f>E106*F106</f>
        <v>0</v>
      </c>
      <c r="O106" s="160">
        <v>2</v>
      </c>
      <c r="AA106" s="136">
        <v>7</v>
      </c>
      <c r="AB106" s="136">
        <v>1001</v>
      </c>
      <c r="AC106" s="136">
        <v>5</v>
      </c>
      <c r="AZ106" s="136">
        <v>2</v>
      </c>
      <c r="BA106" s="136">
        <f>IF(AZ106=1,G106,0)</f>
        <v>0</v>
      </c>
      <c r="BB106" s="136">
        <f>IF(AZ106=2,G106,0)</f>
        <v>0</v>
      </c>
      <c r="BC106" s="136">
        <f>IF(AZ106=3,G106,0)</f>
        <v>0</v>
      </c>
      <c r="BD106" s="136">
        <f>IF(AZ106=4,G106,0)</f>
        <v>0</v>
      </c>
      <c r="BE106" s="136">
        <f>IF(AZ106=5,G106,0)</f>
        <v>0</v>
      </c>
      <c r="CA106" s="167">
        <v>7</v>
      </c>
      <c r="CB106" s="167">
        <v>1001</v>
      </c>
      <c r="CZ106" s="136">
        <v>0</v>
      </c>
    </row>
    <row r="107" spans="1:104" x14ac:dyDescent="0.2">
      <c r="A107" s="173"/>
      <c r="B107" s="174" t="s">
        <v>71</v>
      </c>
      <c r="C107" s="175" t="str">
        <f>CONCATENATE(B90," ",C90)</f>
        <v>781 Obklady keramické</v>
      </c>
      <c r="D107" s="176"/>
      <c r="E107" s="177"/>
      <c r="F107" s="208"/>
      <c r="G107" s="179">
        <f>SUM(G90:G106)</f>
        <v>0</v>
      </c>
      <c r="O107" s="160">
        <v>4</v>
      </c>
      <c r="BA107" s="180">
        <f>SUM(BA90:BA106)</f>
        <v>0</v>
      </c>
      <c r="BB107" s="180">
        <f>SUM(BB90:BB106)</f>
        <v>0</v>
      </c>
      <c r="BC107" s="180">
        <f>SUM(BC90:BC106)</f>
        <v>0</v>
      </c>
      <c r="BD107" s="180">
        <f>SUM(BD90:BD106)</f>
        <v>0</v>
      </c>
      <c r="BE107" s="180">
        <f>SUM(BE90:BE106)</f>
        <v>0</v>
      </c>
    </row>
    <row r="108" spans="1:104" x14ac:dyDescent="0.2">
      <c r="A108" s="153" t="s">
        <v>70</v>
      </c>
      <c r="B108" s="154" t="s">
        <v>204</v>
      </c>
      <c r="C108" s="155" t="s">
        <v>205</v>
      </c>
      <c r="D108" s="156"/>
      <c r="E108" s="157"/>
      <c r="F108" s="209"/>
      <c r="G108" s="158"/>
      <c r="H108" s="159"/>
      <c r="I108" s="159"/>
      <c r="O108" s="160">
        <v>1</v>
      </c>
    </row>
    <row r="109" spans="1:104" ht="22.5" x14ac:dyDescent="0.2">
      <c r="A109" s="161">
        <v>37</v>
      </c>
      <c r="B109" s="162" t="s">
        <v>206</v>
      </c>
      <c r="C109" s="163" t="s">
        <v>207</v>
      </c>
      <c r="D109" s="164" t="s">
        <v>82</v>
      </c>
      <c r="E109" s="165">
        <v>20</v>
      </c>
      <c r="F109" s="206">
        <v>0</v>
      </c>
      <c r="G109" s="166">
        <f>E109*F109</f>
        <v>0</v>
      </c>
      <c r="O109" s="160">
        <v>2</v>
      </c>
      <c r="AA109" s="136">
        <v>1</v>
      </c>
      <c r="AB109" s="136">
        <v>7</v>
      </c>
      <c r="AC109" s="136">
        <v>7</v>
      </c>
      <c r="AZ109" s="136">
        <v>2</v>
      </c>
      <c r="BA109" s="136">
        <f>IF(AZ109=1,G109,0)</f>
        <v>0</v>
      </c>
      <c r="BB109" s="136">
        <f>IF(AZ109=2,G109,0)</f>
        <v>0</v>
      </c>
      <c r="BC109" s="136">
        <f>IF(AZ109=3,G109,0)</f>
        <v>0</v>
      </c>
      <c r="BD109" s="136">
        <f>IF(AZ109=4,G109,0)</f>
        <v>0</v>
      </c>
      <c r="BE109" s="136">
        <f>IF(AZ109=5,G109,0)</f>
        <v>0</v>
      </c>
      <c r="CA109" s="167">
        <v>1</v>
      </c>
      <c r="CB109" s="167">
        <v>7</v>
      </c>
      <c r="CZ109" s="136">
        <v>1.7000000000000001E-4</v>
      </c>
    </row>
    <row r="110" spans="1:104" x14ac:dyDescent="0.2">
      <c r="A110" s="173"/>
      <c r="B110" s="174" t="s">
        <v>71</v>
      </c>
      <c r="C110" s="175" t="str">
        <f>CONCATENATE(B108," ",C108)</f>
        <v>783 Nátěry</v>
      </c>
      <c r="D110" s="176"/>
      <c r="E110" s="177"/>
      <c r="F110" s="208"/>
      <c r="G110" s="179">
        <f>SUM(G108:G109)</f>
        <v>0</v>
      </c>
      <c r="O110" s="160">
        <v>4</v>
      </c>
      <c r="BA110" s="180">
        <f>SUM(BA108:BA109)</f>
        <v>0</v>
      </c>
      <c r="BB110" s="180">
        <f>SUM(BB108:BB109)</f>
        <v>0</v>
      </c>
      <c r="BC110" s="180">
        <f>SUM(BC108:BC109)</f>
        <v>0</v>
      </c>
      <c r="BD110" s="180">
        <f>SUM(BD108:BD109)</f>
        <v>0</v>
      </c>
      <c r="BE110" s="180">
        <f>SUM(BE108:BE109)</f>
        <v>0</v>
      </c>
    </row>
    <row r="111" spans="1:104" x14ac:dyDescent="0.2">
      <c r="A111" s="153" t="s">
        <v>70</v>
      </c>
      <c r="B111" s="154" t="s">
        <v>208</v>
      </c>
      <c r="C111" s="155" t="s">
        <v>209</v>
      </c>
      <c r="D111" s="156"/>
      <c r="E111" s="157"/>
      <c r="F111" s="209"/>
      <c r="G111" s="158"/>
      <c r="H111" s="159"/>
      <c r="I111" s="159"/>
      <c r="O111" s="160">
        <v>1</v>
      </c>
    </row>
    <row r="112" spans="1:104" x14ac:dyDescent="0.2">
      <c r="A112" s="161">
        <v>38</v>
      </c>
      <c r="B112" s="162" t="s">
        <v>210</v>
      </c>
      <c r="C112" s="163" t="s">
        <v>211</v>
      </c>
      <c r="D112" s="164" t="s">
        <v>82</v>
      </c>
      <c r="E112" s="165">
        <v>114.521</v>
      </c>
      <c r="F112" s="206">
        <v>0</v>
      </c>
      <c r="G112" s="166">
        <f>E112*F112</f>
        <v>0</v>
      </c>
      <c r="O112" s="160">
        <v>2</v>
      </c>
      <c r="AA112" s="136">
        <v>1</v>
      </c>
      <c r="AB112" s="136">
        <v>7</v>
      </c>
      <c r="AC112" s="136">
        <v>7</v>
      </c>
      <c r="AZ112" s="136">
        <v>2</v>
      </c>
      <c r="BA112" s="136">
        <f>IF(AZ112=1,G112,0)</f>
        <v>0</v>
      </c>
      <c r="BB112" s="136">
        <f>IF(AZ112=2,G112,0)</f>
        <v>0</v>
      </c>
      <c r="BC112" s="136">
        <f>IF(AZ112=3,G112,0)</f>
        <v>0</v>
      </c>
      <c r="BD112" s="136">
        <f>IF(AZ112=4,G112,0)</f>
        <v>0</v>
      </c>
      <c r="BE112" s="136">
        <f>IF(AZ112=5,G112,0)</f>
        <v>0</v>
      </c>
      <c r="CA112" s="167">
        <v>1</v>
      </c>
      <c r="CB112" s="167">
        <v>7</v>
      </c>
      <c r="CZ112" s="136">
        <v>1.3999999999999999E-4</v>
      </c>
    </row>
    <row r="113" spans="1:104" x14ac:dyDescent="0.2">
      <c r="A113" s="168"/>
      <c r="B113" s="170"/>
      <c r="C113" s="231" t="s">
        <v>83</v>
      </c>
      <c r="D113" s="232"/>
      <c r="E113" s="171">
        <v>10.615</v>
      </c>
      <c r="F113" s="207"/>
      <c r="G113" s="172"/>
      <c r="M113" s="169" t="s">
        <v>83</v>
      </c>
      <c r="O113" s="160"/>
    </row>
    <row r="114" spans="1:104" x14ac:dyDescent="0.2">
      <c r="A114" s="168"/>
      <c r="B114" s="170"/>
      <c r="C114" s="231" t="s">
        <v>84</v>
      </c>
      <c r="D114" s="232"/>
      <c r="E114" s="171">
        <v>8.8450000000000006</v>
      </c>
      <c r="F114" s="207"/>
      <c r="G114" s="172"/>
      <c r="M114" s="169" t="s">
        <v>84</v>
      </c>
      <c r="O114" s="160"/>
    </row>
    <row r="115" spans="1:104" x14ac:dyDescent="0.2">
      <c r="A115" s="168"/>
      <c r="B115" s="170"/>
      <c r="C115" s="231" t="s">
        <v>85</v>
      </c>
      <c r="D115" s="232"/>
      <c r="E115" s="171">
        <v>31.454999999999998</v>
      </c>
      <c r="F115" s="207"/>
      <c r="G115" s="172"/>
      <c r="M115" s="169" t="s">
        <v>85</v>
      </c>
      <c r="O115" s="160"/>
    </row>
    <row r="116" spans="1:104" x14ac:dyDescent="0.2">
      <c r="A116" s="168"/>
      <c r="B116" s="170"/>
      <c r="C116" s="231" t="s">
        <v>86</v>
      </c>
      <c r="D116" s="232"/>
      <c r="E116" s="171">
        <v>43.146000000000001</v>
      </c>
      <c r="F116" s="207"/>
      <c r="G116" s="172"/>
      <c r="M116" s="169" t="s">
        <v>86</v>
      </c>
      <c r="O116" s="160"/>
    </row>
    <row r="117" spans="1:104" x14ac:dyDescent="0.2">
      <c r="A117" s="168"/>
      <c r="B117" s="170"/>
      <c r="C117" s="231" t="s">
        <v>212</v>
      </c>
      <c r="D117" s="232"/>
      <c r="E117" s="171">
        <v>10.44</v>
      </c>
      <c r="F117" s="207"/>
      <c r="G117" s="172"/>
      <c r="M117" s="169" t="s">
        <v>212</v>
      </c>
      <c r="O117" s="160"/>
    </row>
    <row r="118" spans="1:104" x14ac:dyDescent="0.2">
      <c r="A118" s="168"/>
      <c r="B118" s="170"/>
      <c r="C118" s="231" t="s">
        <v>213</v>
      </c>
      <c r="D118" s="232"/>
      <c r="E118" s="171">
        <v>10.02</v>
      </c>
      <c r="F118" s="207"/>
      <c r="G118" s="172"/>
      <c r="M118" s="169" t="s">
        <v>213</v>
      </c>
      <c r="O118" s="160"/>
    </row>
    <row r="119" spans="1:104" x14ac:dyDescent="0.2">
      <c r="A119" s="173"/>
      <c r="B119" s="174" t="s">
        <v>71</v>
      </c>
      <c r="C119" s="175" t="str">
        <f>CONCATENATE(B111," ",C111)</f>
        <v>784 Malby</v>
      </c>
      <c r="D119" s="176"/>
      <c r="E119" s="177"/>
      <c r="F119" s="208"/>
      <c r="G119" s="179">
        <f>SUM(G111:G118)</f>
        <v>0</v>
      </c>
      <c r="O119" s="160">
        <v>4</v>
      </c>
      <c r="BA119" s="180">
        <f>SUM(BA111:BA118)</f>
        <v>0</v>
      </c>
      <c r="BB119" s="180">
        <f>SUM(BB111:BB118)</f>
        <v>0</v>
      </c>
      <c r="BC119" s="180">
        <f>SUM(BC111:BC118)</f>
        <v>0</v>
      </c>
      <c r="BD119" s="180">
        <f>SUM(BD111:BD118)</f>
        <v>0</v>
      </c>
      <c r="BE119" s="180">
        <f>SUM(BE111:BE118)</f>
        <v>0</v>
      </c>
    </row>
    <row r="120" spans="1:104" x14ac:dyDescent="0.2">
      <c r="A120" s="153" t="s">
        <v>70</v>
      </c>
      <c r="B120" s="154" t="s">
        <v>214</v>
      </c>
      <c r="C120" s="155" t="s">
        <v>215</v>
      </c>
      <c r="D120" s="156"/>
      <c r="E120" s="157"/>
      <c r="F120" s="209"/>
      <c r="G120" s="158"/>
      <c r="H120" s="159"/>
      <c r="I120" s="159"/>
      <c r="O120" s="160">
        <v>1</v>
      </c>
    </row>
    <row r="121" spans="1:104" x14ac:dyDescent="0.2">
      <c r="A121" s="161">
        <v>39</v>
      </c>
      <c r="B121" s="162" t="s">
        <v>216</v>
      </c>
      <c r="C121" s="163" t="s">
        <v>217</v>
      </c>
      <c r="D121" s="164" t="s">
        <v>218</v>
      </c>
      <c r="E121" s="165">
        <v>1</v>
      </c>
      <c r="F121" s="206">
        <v>0</v>
      </c>
      <c r="G121" s="166">
        <f>E121*F121</f>
        <v>0</v>
      </c>
      <c r="O121" s="160">
        <v>2</v>
      </c>
      <c r="AA121" s="136">
        <v>12</v>
      </c>
      <c r="AB121" s="136">
        <v>0</v>
      </c>
      <c r="AC121" s="136">
        <v>32</v>
      </c>
      <c r="AZ121" s="136">
        <v>4</v>
      </c>
      <c r="BA121" s="136">
        <f>IF(AZ121=1,G121,0)</f>
        <v>0</v>
      </c>
      <c r="BB121" s="136">
        <f>IF(AZ121=2,G121,0)</f>
        <v>0</v>
      </c>
      <c r="BC121" s="136">
        <f>IF(AZ121=3,G121,0)</f>
        <v>0</v>
      </c>
      <c r="BD121" s="136">
        <f>IF(AZ121=4,G121,0)</f>
        <v>0</v>
      </c>
      <c r="BE121" s="136">
        <f>IF(AZ121=5,G121,0)</f>
        <v>0</v>
      </c>
      <c r="CA121" s="167">
        <v>12</v>
      </c>
      <c r="CB121" s="167">
        <v>0</v>
      </c>
      <c r="CZ121" s="136">
        <v>2.5749999999999999E-2</v>
      </c>
    </row>
    <row r="122" spans="1:104" x14ac:dyDescent="0.2">
      <c r="A122" s="173"/>
      <c r="B122" s="174" t="s">
        <v>71</v>
      </c>
      <c r="C122" s="175" t="str">
        <f>CONCATENATE(B120," ",C120)</f>
        <v>720 Zdravotechnická instalace</v>
      </c>
      <c r="D122" s="176"/>
      <c r="E122" s="177"/>
      <c r="F122" s="208"/>
      <c r="G122" s="179">
        <f>SUM(G120:G121)</f>
        <v>0</v>
      </c>
      <c r="O122" s="160">
        <v>4</v>
      </c>
      <c r="BA122" s="180">
        <f>SUM(BA120:BA121)</f>
        <v>0</v>
      </c>
      <c r="BB122" s="180">
        <f>SUM(BB120:BB121)</f>
        <v>0</v>
      </c>
      <c r="BC122" s="180">
        <f>SUM(BC120:BC121)</f>
        <v>0</v>
      </c>
      <c r="BD122" s="180">
        <f>SUM(BD120:BD121)</f>
        <v>0</v>
      </c>
      <c r="BE122" s="180">
        <f>SUM(BE120:BE121)</f>
        <v>0</v>
      </c>
    </row>
    <row r="123" spans="1:104" x14ac:dyDescent="0.2">
      <c r="A123" s="153" t="s">
        <v>70</v>
      </c>
      <c r="B123" s="154" t="s">
        <v>219</v>
      </c>
      <c r="C123" s="155" t="s">
        <v>220</v>
      </c>
      <c r="D123" s="156"/>
      <c r="E123" s="157"/>
      <c r="F123" s="209"/>
      <c r="G123" s="158"/>
      <c r="H123" s="159"/>
      <c r="I123" s="159"/>
      <c r="O123" s="160">
        <v>1</v>
      </c>
    </row>
    <row r="124" spans="1:104" x14ac:dyDescent="0.2">
      <c r="A124" s="161">
        <v>40</v>
      </c>
      <c r="B124" s="162" t="s">
        <v>221</v>
      </c>
      <c r="C124" s="163" t="s">
        <v>222</v>
      </c>
      <c r="D124" s="164" t="s">
        <v>218</v>
      </c>
      <c r="E124" s="165">
        <v>1</v>
      </c>
      <c r="F124" s="206">
        <v>0</v>
      </c>
      <c r="G124" s="166">
        <f>E124*F124</f>
        <v>0</v>
      </c>
      <c r="O124" s="160">
        <v>2</v>
      </c>
      <c r="AA124" s="136">
        <v>1</v>
      </c>
      <c r="AB124" s="136">
        <v>7</v>
      </c>
      <c r="AC124" s="136">
        <v>7</v>
      </c>
      <c r="AZ124" s="136">
        <v>4</v>
      </c>
      <c r="BA124" s="136">
        <f>IF(AZ124=1,G124,0)</f>
        <v>0</v>
      </c>
      <c r="BB124" s="136">
        <f>IF(AZ124=2,G124,0)</f>
        <v>0</v>
      </c>
      <c r="BC124" s="136">
        <f>IF(AZ124=3,G124,0)</f>
        <v>0</v>
      </c>
      <c r="BD124" s="136">
        <f>IF(AZ124=4,G124,0)</f>
        <v>0</v>
      </c>
      <c r="BE124" s="136">
        <f>IF(AZ124=5,G124,0)</f>
        <v>0</v>
      </c>
      <c r="CA124" s="167">
        <v>1</v>
      </c>
      <c r="CB124" s="167">
        <v>7</v>
      </c>
      <c r="CZ124" s="136">
        <v>0</v>
      </c>
    </row>
    <row r="125" spans="1:104" x14ac:dyDescent="0.2">
      <c r="A125" s="173"/>
      <c r="B125" s="174" t="s">
        <v>71</v>
      </c>
      <c r="C125" s="175" t="str">
        <f>CONCATENATE(B123," ",C123)</f>
        <v>M21 Elektromontáže</v>
      </c>
      <c r="D125" s="176"/>
      <c r="E125" s="177"/>
      <c r="F125" s="208"/>
      <c r="G125" s="179">
        <f>SUM(G123:G124)</f>
        <v>0</v>
      </c>
      <c r="O125" s="160">
        <v>4</v>
      </c>
      <c r="BA125" s="180">
        <f>SUM(BA123:BA124)</f>
        <v>0</v>
      </c>
      <c r="BB125" s="180">
        <f>SUM(BB123:BB124)</f>
        <v>0</v>
      </c>
      <c r="BC125" s="180">
        <f>SUM(BC123:BC124)</f>
        <v>0</v>
      </c>
      <c r="BD125" s="180">
        <f>SUM(BD123:BD124)</f>
        <v>0</v>
      </c>
      <c r="BE125" s="180">
        <f>SUM(BE123:BE124)</f>
        <v>0</v>
      </c>
    </row>
    <row r="126" spans="1:104" x14ac:dyDescent="0.2">
      <c r="A126" s="153" t="s">
        <v>70</v>
      </c>
      <c r="B126" s="154" t="s">
        <v>223</v>
      </c>
      <c r="C126" s="155" t="s">
        <v>224</v>
      </c>
      <c r="D126" s="156"/>
      <c r="E126" s="157"/>
      <c r="F126" s="209"/>
      <c r="G126" s="158"/>
      <c r="H126" s="159"/>
      <c r="I126" s="159"/>
      <c r="O126" s="160">
        <v>1</v>
      </c>
    </row>
    <row r="127" spans="1:104" x14ac:dyDescent="0.2">
      <c r="A127" s="161">
        <v>41</v>
      </c>
      <c r="B127" s="162" t="s">
        <v>225</v>
      </c>
      <c r="C127" s="163" t="s">
        <v>226</v>
      </c>
      <c r="D127" s="164" t="s">
        <v>129</v>
      </c>
      <c r="E127" s="165">
        <v>16.429494600000002</v>
      </c>
      <c r="F127" s="206">
        <v>0</v>
      </c>
      <c r="G127" s="166">
        <f>E127*F127</f>
        <v>0</v>
      </c>
      <c r="O127" s="160">
        <v>2</v>
      </c>
      <c r="AA127" s="136">
        <v>8</v>
      </c>
      <c r="AB127" s="136">
        <v>0</v>
      </c>
      <c r="AC127" s="136">
        <v>3</v>
      </c>
      <c r="AZ127" s="136">
        <v>1</v>
      </c>
      <c r="BA127" s="136">
        <f>IF(AZ127=1,G127,0)</f>
        <v>0</v>
      </c>
      <c r="BB127" s="136">
        <f>IF(AZ127=2,G127,0)</f>
        <v>0</v>
      </c>
      <c r="BC127" s="136">
        <f>IF(AZ127=3,G127,0)</f>
        <v>0</v>
      </c>
      <c r="BD127" s="136">
        <f>IF(AZ127=4,G127,0)</f>
        <v>0</v>
      </c>
      <c r="BE127" s="136">
        <f>IF(AZ127=5,G127,0)</f>
        <v>0</v>
      </c>
      <c r="CA127" s="167">
        <v>8</v>
      </c>
      <c r="CB127" s="167">
        <v>0</v>
      </c>
      <c r="CZ127" s="136">
        <v>0</v>
      </c>
    </row>
    <row r="128" spans="1:104" x14ac:dyDescent="0.2">
      <c r="A128" s="161">
        <v>42</v>
      </c>
      <c r="B128" s="162" t="s">
        <v>227</v>
      </c>
      <c r="C128" s="163" t="s">
        <v>228</v>
      </c>
      <c r="D128" s="164" t="s">
        <v>129</v>
      </c>
      <c r="E128" s="165">
        <v>16.429494600000002</v>
      </c>
      <c r="F128" s="206">
        <v>0</v>
      </c>
      <c r="G128" s="166">
        <f>E128*F128</f>
        <v>0</v>
      </c>
      <c r="O128" s="160">
        <v>2</v>
      </c>
      <c r="AA128" s="136">
        <v>8</v>
      </c>
      <c r="AB128" s="136">
        <v>0</v>
      </c>
      <c r="AC128" s="136">
        <v>3</v>
      </c>
      <c r="AZ128" s="136">
        <v>1</v>
      </c>
      <c r="BA128" s="136">
        <f>IF(AZ128=1,G128,0)</f>
        <v>0</v>
      </c>
      <c r="BB128" s="136">
        <f>IF(AZ128=2,G128,0)</f>
        <v>0</v>
      </c>
      <c r="BC128" s="136">
        <f>IF(AZ128=3,G128,0)</f>
        <v>0</v>
      </c>
      <c r="BD128" s="136">
        <f>IF(AZ128=4,G128,0)</f>
        <v>0</v>
      </c>
      <c r="BE128" s="136">
        <f>IF(AZ128=5,G128,0)</f>
        <v>0</v>
      </c>
      <c r="CA128" s="167">
        <v>8</v>
      </c>
      <c r="CB128" s="167">
        <v>0</v>
      </c>
      <c r="CZ128" s="136">
        <v>0</v>
      </c>
    </row>
    <row r="129" spans="1:104" x14ac:dyDescent="0.2">
      <c r="A129" s="161">
        <v>43</v>
      </c>
      <c r="B129" s="162" t="s">
        <v>229</v>
      </c>
      <c r="C129" s="163" t="s">
        <v>230</v>
      </c>
      <c r="D129" s="164" t="s">
        <v>129</v>
      </c>
      <c r="E129" s="165">
        <v>246.442419</v>
      </c>
      <c r="F129" s="206">
        <v>0</v>
      </c>
      <c r="G129" s="166">
        <f>E129*F129</f>
        <v>0</v>
      </c>
      <c r="O129" s="160">
        <v>2</v>
      </c>
      <c r="AA129" s="136">
        <v>8</v>
      </c>
      <c r="AB129" s="136">
        <v>0</v>
      </c>
      <c r="AC129" s="136">
        <v>3</v>
      </c>
      <c r="AZ129" s="136">
        <v>1</v>
      </c>
      <c r="BA129" s="136">
        <f>IF(AZ129=1,G129,0)</f>
        <v>0</v>
      </c>
      <c r="BB129" s="136">
        <f>IF(AZ129=2,G129,0)</f>
        <v>0</v>
      </c>
      <c r="BC129" s="136">
        <f>IF(AZ129=3,G129,0)</f>
        <v>0</v>
      </c>
      <c r="BD129" s="136">
        <f>IF(AZ129=4,G129,0)</f>
        <v>0</v>
      </c>
      <c r="BE129" s="136">
        <f>IF(AZ129=5,G129,0)</f>
        <v>0</v>
      </c>
      <c r="CA129" s="167">
        <v>8</v>
      </c>
      <c r="CB129" s="167">
        <v>0</v>
      </c>
      <c r="CZ129" s="136">
        <v>0</v>
      </c>
    </row>
    <row r="130" spans="1:104" x14ac:dyDescent="0.2">
      <c r="A130" s="161">
        <v>44</v>
      </c>
      <c r="B130" s="162" t="s">
        <v>231</v>
      </c>
      <c r="C130" s="163" t="s">
        <v>232</v>
      </c>
      <c r="D130" s="164" t="s">
        <v>129</v>
      </c>
      <c r="E130" s="165">
        <v>16.429494600000002</v>
      </c>
      <c r="F130" s="206">
        <v>0</v>
      </c>
      <c r="G130" s="166">
        <f>E130*F130</f>
        <v>0</v>
      </c>
      <c r="O130" s="160">
        <v>2</v>
      </c>
      <c r="AA130" s="136">
        <v>8</v>
      </c>
      <c r="AB130" s="136">
        <v>0</v>
      </c>
      <c r="AC130" s="136">
        <v>3</v>
      </c>
      <c r="AZ130" s="136">
        <v>1</v>
      </c>
      <c r="BA130" s="136">
        <f>IF(AZ130=1,G130,0)</f>
        <v>0</v>
      </c>
      <c r="BB130" s="136">
        <f>IF(AZ130=2,G130,0)</f>
        <v>0</v>
      </c>
      <c r="BC130" s="136">
        <f>IF(AZ130=3,G130,0)</f>
        <v>0</v>
      </c>
      <c r="BD130" s="136">
        <f>IF(AZ130=4,G130,0)</f>
        <v>0</v>
      </c>
      <c r="BE130" s="136">
        <f>IF(AZ130=5,G130,0)</f>
        <v>0</v>
      </c>
      <c r="CA130" s="167">
        <v>8</v>
      </c>
      <c r="CB130" s="167">
        <v>0</v>
      </c>
      <c r="CZ130" s="136">
        <v>0</v>
      </c>
    </row>
    <row r="131" spans="1:104" x14ac:dyDescent="0.2">
      <c r="A131" s="161">
        <v>45</v>
      </c>
      <c r="B131" s="162" t="s">
        <v>233</v>
      </c>
      <c r="C131" s="163" t="s">
        <v>234</v>
      </c>
      <c r="D131" s="164" t="s">
        <v>129</v>
      </c>
      <c r="E131" s="165">
        <v>16.429494600000002</v>
      </c>
      <c r="F131" s="206">
        <v>0</v>
      </c>
      <c r="G131" s="166">
        <f>E131*F131</f>
        <v>0</v>
      </c>
      <c r="O131" s="160">
        <v>2</v>
      </c>
      <c r="AA131" s="136">
        <v>8</v>
      </c>
      <c r="AB131" s="136">
        <v>0</v>
      </c>
      <c r="AC131" s="136">
        <v>3</v>
      </c>
      <c r="AZ131" s="136">
        <v>1</v>
      </c>
      <c r="BA131" s="136">
        <f>IF(AZ131=1,G131,0)</f>
        <v>0</v>
      </c>
      <c r="BB131" s="136">
        <f>IF(AZ131=2,G131,0)</f>
        <v>0</v>
      </c>
      <c r="BC131" s="136">
        <f>IF(AZ131=3,G131,0)</f>
        <v>0</v>
      </c>
      <c r="BD131" s="136">
        <f>IF(AZ131=4,G131,0)</f>
        <v>0</v>
      </c>
      <c r="BE131" s="136">
        <f>IF(AZ131=5,G131,0)</f>
        <v>0</v>
      </c>
      <c r="CA131" s="167">
        <v>8</v>
      </c>
      <c r="CB131" s="167">
        <v>0</v>
      </c>
      <c r="CZ131" s="136">
        <v>0</v>
      </c>
    </row>
    <row r="132" spans="1:104" x14ac:dyDescent="0.2">
      <c r="A132" s="173"/>
      <c r="B132" s="174" t="s">
        <v>71</v>
      </c>
      <c r="C132" s="175" t="str">
        <f>CONCATENATE(B126," ",C126)</f>
        <v>D96 Přesuny suti a vybouraných hmot</v>
      </c>
      <c r="D132" s="176"/>
      <c r="E132" s="177"/>
      <c r="F132" s="178"/>
      <c r="G132" s="179">
        <f>SUM(G126:G131)</f>
        <v>0</v>
      </c>
      <c r="O132" s="160">
        <v>4</v>
      </c>
      <c r="BA132" s="180">
        <f>SUM(BA126:BA131)</f>
        <v>0</v>
      </c>
      <c r="BB132" s="180">
        <f>SUM(BB126:BB131)</f>
        <v>0</v>
      </c>
      <c r="BC132" s="180">
        <f>SUM(BC126:BC131)</f>
        <v>0</v>
      </c>
      <c r="BD132" s="180">
        <f>SUM(BD126:BD131)</f>
        <v>0</v>
      </c>
      <c r="BE132" s="180">
        <f>SUM(BE126:BE131)</f>
        <v>0</v>
      </c>
    </row>
    <row r="133" spans="1:104" x14ac:dyDescent="0.2">
      <c r="E133" s="136"/>
    </row>
    <row r="134" spans="1:104" x14ac:dyDescent="0.2">
      <c r="E134" s="136"/>
    </row>
    <row r="135" spans="1:104" x14ac:dyDescent="0.2">
      <c r="E135" s="136"/>
    </row>
    <row r="136" spans="1:104" x14ac:dyDescent="0.2">
      <c r="E136" s="136"/>
    </row>
    <row r="137" spans="1:104" x14ac:dyDescent="0.2">
      <c r="E137" s="136"/>
    </row>
    <row r="138" spans="1:104" x14ac:dyDescent="0.2">
      <c r="E138" s="136"/>
    </row>
    <row r="139" spans="1:104" x14ac:dyDescent="0.2">
      <c r="E139" s="136"/>
    </row>
    <row r="140" spans="1:104" x14ac:dyDescent="0.2">
      <c r="E140" s="136"/>
    </row>
    <row r="141" spans="1:104" x14ac:dyDescent="0.2">
      <c r="E141" s="136"/>
    </row>
    <row r="142" spans="1:104" x14ac:dyDescent="0.2">
      <c r="E142" s="136"/>
    </row>
    <row r="143" spans="1:104" x14ac:dyDescent="0.2">
      <c r="E143" s="136"/>
    </row>
    <row r="144" spans="1:104" x14ac:dyDescent="0.2">
      <c r="E144" s="136"/>
    </row>
    <row r="145" spans="1:7" x14ac:dyDescent="0.2">
      <c r="E145" s="136"/>
    </row>
    <row r="146" spans="1:7" x14ac:dyDescent="0.2">
      <c r="E146" s="136"/>
    </row>
    <row r="147" spans="1:7" x14ac:dyDescent="0.2">
      <c r="E147" s="136"/>
    </row>
    <row r="148" spans="1:7" x14ac:dyDescent="0.2">
      <c r="E148" s="136"/>
    </row>
    <row r="149" spans="1:7" x14ac:dyDescent="0.2">
      <c r="E149" s="136"/>
    </row>
    <row r="150" spans="1:7" x14ac:dyDescent="0.2">
      <c r="E150" s="136"/>
    </row>
    <row r="151" spans="1:7" x14ac:dyDescent="0.2">
      <c r="E151" s="136"/>
    </row>
    <row r="152" spans="1:7" x14ac:dyDescent="0.2">
      <c r="E152" s="136"/>
    </row>
    <row r="153" spans="1:7" x14ac:dyDescent="0.2">
      <c r="E153" s="136"/>
    </row>
    <row r="154" spans="1:7" x14ac:dyDescent="0.2">
      <c r="E154" s="136"/>
    </row>
    <row r="155" spans="1:7" x14ac:dyDescent="0.2">
      <c r="E155" s="136"/>
    </row>
    <row r="156" spans="1:7" x14ac:dyDescent="0.2">
      <c r="A156" s="181"/>
      <c r="B156" s="181"/>
      <c r="C156" s="181"/>
      <c r="D156" s="181"/>
      <c r="E156" s="181"/>
      <c r="F156" s="181"/>
      <c r="G156" s="181"/>
    </row>
    <row r="157" spans="1:7" x14ac:dyDescent="0.2">
      <c r="A157" s="181"/>
      <c r="B157" s="181"/>
      <c r="C157" s="181"/>
      <c r="D157" s="181"/>
      <c r="E157" s="181"/>
      <c r="F157" s="181"/>
      <c r="G157" s="181"/>
    </row>
    <row r="158" spans="1:7" x14ac:dyDescent="0.2">
      <c r="A158" s="181"/>
      <c r="B158" s="181"/>
      <c r="C158" s="181"/>
      <c r="D158" s="181"/>
      <c r="E158" s="181"/>
      <c r="F158" s="181"/>
      <c r="G158" s="181"/>
    </row>
    <row r="159" spans="1:7" x14ac:dyDescent="0.2">
      <c r="A159" s="181"/>
      <c r="B159" s="181"/>
      <c r="C159" s="181"/>
      <c r="D159" s="181"/>
      <c r="E159" s="181"/>
      <c r="F159" s="181"/>
      <c r="G159" s="181"/>
    </row>
    <row r="160" spans="1:7" x14ac:dyDescent="0.2">
      <c r="E160" s="136"/>
    </row>
    <row r="161" spans="5:5" x14ac:dyDescent="0.2">
      <c r="E161" s="136"/>
    </row>
    <row r="162" spans="5:5" x14ac:dyDescent="0.2">
      <c r="E162" s="136"/>
    </row>
    <row r="163" spans="5:5" x14ac:dyDescent="0.2">
      <c r="E163" s="136"/>
    </row>
    <row r="164" spans="5:5" x14ac:dyDescent="0.2">
      <c r="E164" s="136"/>
    </row>
    <row r="165" spans="5:5" x14ac:dyDescent="0.2">
      <c r="E165" s="136"/>
    </row>
    <row r="166" spans="5:5" x14ac:dyDescent="0.2">
      <c r="E166" s="136"/>
    </row>
    <row r="167" spans="5:5" x14ac:dyDescent="0.2">
      <c r="E167" s="136"/>
    </row>
    <row r="168" spans="5:5" x14ac:dyDescent="0.2">
      <c r="E168" s="136"/>
    </row>
    <row r="169" spans="5:5" x14ac:dyDescent="0.2">
      <c r="E169" s="136"/>
    </row>
    <row r="170" spans="5:5" x14ac:dyDescent="0.2">
      <c r="E170" s="136"/>
    </row>
    <row r="171" spans="5:5" x14ac:dyDescent="0.2">
      <c r="E171" s="136"/>
    </row>
    <row r="172" spans="5:5" x14ac:dyDescent="0.2">
      <c r="E172" s="136"/>
    </row>
    <row r="173" spans="5:5" x14ac:dyDescent="0.2">
      <c r="E173" s="136"/>
    </row>
    <row r="174" spans="5:5" x14ac:dyDescent="0.2">
      <c r="E174" s="136"/>
    </row>
    <row r="175" spans="5:5" x14ac:dyDescent="0.2">
      <c r="E175" s="136"/>
    </row>
    <row r="176" spans="5:5" x14ac:dyDescent="0.2">
      <c r="E176" s="136"/>
    </row>
    <row r="177" spans="1:7" x14ac:dyDescent="0.2">
      <c r="E177" s="136"/>
    </row>
    <row r="178" spans="1:7" x14ac:dyDescent="0.2">
      <c r="E178" s="136"/>
    </row>
    <row r="179" spans="1:7" x14ac:dyDescent="0.2">
      <c r="E179" s="136"/>
    </row>
    <row r="180" spans="1:7" x14ac:dyDescent="0.2">
      <c r="E180" s="136"/>
    </row>
    <row r="181" spans="1:7" x14ac:dyDescent="0.2">
      <c r="E181" s="136"/>
    </row>
    <row r="182" spans="1:7" x14ac:dyDescent="0.2">
      <c r="E182" s="136"/>
    </row>
    <row r="183" spans="1:7" x14ac:dyDescent="0.2">
      <c r="E183" s="136"/>
    </row>
    <row r="184" spans="1:7" x14ac:dyDescent="0.2">
      <c r="E184" s="136"/>
    </row>
    <row r="185" spans="1:7" x14ac:dyDescent="0.2">
      <c r="E185" s="136"/>
    </row>
    <row r="186" spans="1:7" x14ac:dyDescent="0.2">
      <c r="E186" s="136"/>
    </row>
    <row r="187" spans="1:7" x14ac:dyDescent="0.2">
      <c r="E187" s="136"/>
    </row>
    <row r="188" spans="1:7" x14ac:dyDescent="0.2">
      <c r="E188" s="136"/>
    </row>
    <row r="189" spans="1:7" x14ac:dyDescent="0.2">
      <c r="E189" s="136"/>
    </row>
    <row r="190" spans="1:7" x14ac:dyDescent="0.2">
      <c r="E190" s="136"/>
    </row>
    <row r="191" spans="1:7" x14ac:dyDescent="0.2">
      <c r="A191" s="182"/>
      <c r="B191" s="182"/>
    </row>
    <row r="192" spans="1:7" x14ac:dyDescent="0.2">
      <c r="A192" s="181"/>
      <c r="B192" s="181"/>
      <c r="C192" s="184"/>
      <c r="D192" s="184"/>
      <c r="E192" s="185"/>
      <c r="F192" s="184"/>
      <c r="G192" s="186"/>
    </row>
    <row r="193" spans="1:7" x14ac:dyDescent="0.2">
      <c r="A193" s="187"/>
      <c r="B193" s="187"/>
      <c r="C193" s="181"/>
      <c r="D193" s="181"/>
      <c r="E193" s="188"/>
      <c r="F193" s="181"/>
      <c r="G193" s="181"/>
    </row>
    <row r="194" spans="1:7" x14ac:dyDescent="0.2">
      <c r="A194" s="181"/>
      <c r="B194" s="181"/>
      <c r="C194" s="181"/>
      <c r="D194" s="181"/>
      <c r="E194" s="188"/>
      <c r="F194" s="181"/>
      <c r="G194" s="181"/>
    </row>
    <row r="195" spans="1:7" x14ac:dyDescent="0.2">
      <c r="A195" s="181"/>
      <c r="B195" s="181"/>
      <c r="C195" s="181"/>
      <c r="D195" s="181"/>
      <c r="E195" s="188"/>
      <c r="F195" s="181"/>
      <c r="G195" s="181"/>
    </row>
    <row r="196" spans="1:7" x14ac:dyDescent="0.2">
      <c r="A196" s="181"/>
      <c r="B196" s="181"/>
      <c r="C196" s="181"/>
      <c r="D196" s="181"/>
      <c r="E196" s="188"/>
      <c r="F196" s="181"/>
      <c r="G196" s="181"/>
    </row>
    <row r="197" spans="1:7" x14ac:dyDescent="0.2">
      <c r="A197" s="181"/>
      <c r="B197" s="181"/>
      <c r="C197" s="181"/>
      <c r="D197" s="181"/>
      <c r="E197" s="188"/>
      <c r="F197" s="181"/>
      <c r="G197" s="181"/>
    </row>
    <row r="198" spans="1:7" x14ac:dyDescent="0.2">
      <c r="A198" s="181"/>
      <c r="B198" s="181"/>
      <c r="C198" s="181"/>
      <c r="D198" s="181"/>
      <c r="E198" s="188"/>
      <c r="F198" s="181"/>
      <c r="G198" s="181"/>
    </row>
    <row r="199" spans="1:7" x14ac:dyDescent="0.2">
      <c r="A199" s="181"/>
      <c r="B199" s="181"/>
      <c r="C199" s="181"/>
      <c r="D199" s="181"/>
      <c r="E199" s="188"/>
      <c r="F199" s="181"/>
      <c r="G199" s="181"/>
    </row>
    <row r="200" spans="1:7" x14ac:dyDescent="0.2">
      <c r="A200" s="181"/>
      <c r="B200" s="181"/>
      <c r="C200" s="181"/>
      <c r="D200" s="181"/>
      <c r="E200" s="188"/>
      <c r="F200" s="181"/>
      <c r="G200" s="181"/>
    </row>
    <row r="201" spans="1:7" x14ac:dyDescent="0.2">
      <c r="A201" s="181"/>
      <c r="B201" s="181"/>
      <c r="C201" s="181"/>
      <c r="D201" s="181"/>
      <c r="E201" s="188"/>
      <c r="F201" s="181"/>
      <c r="G201" s="181"/>
    </row>
    <row r="202" spans="1:7" x14ac:dyDescent="0.2">
      <c r="A202" s="181"/>
      <c r="B202" s="181"/>
      <c r="C202" s="181"/>
      <c r="D202" s="181"/>
      <c r="E202" s="188"/>
      <c r="F202" s="181"/>
      <c r="G202" s="181"/>
    </row>
    <row r="203" spans="1:7" x14ac:dyDescent="0.2">
      <c r="A203" s="181"/>
      <c r="B203" s="181"/>
      <c r="C203" s="181"/>
      <c r="D203" s="181"/>
      <c r="E203" s="188"/>
      <c r="F203" s="181"/>
      <c r="G203" s="181"/>
    </row>
    <row r="204" spans="1:7" x14ac:dyDescent="0.2">
      <c r="A204" s="181"/>
      <c r="B204" s="181"/>
      <c r="C204" s="181"/>
      <c r="D204" s="181"/>
      <c r="E204" s="188"/>
      <c r="F204" s="181"/>
      <c r="G204" s="181"/>
    </row>
    <row r="205" spans="1:7" x14ac:dyDescent="0.2">
      <c r="A205" s="181"/>
      <c r="B205" s="181"/>
      <c r="C205" s="181"/>
      <c r="D205" s="181"/>
      <c r="E205" s="188"/>
      <c r="F205" s="181"/>
      <c r="G205" s="181"/>
    </row>
  </sheetData>
  <sheetProtection algorithmName="SHA-512" hashValue="zlOXuzNNNAo2JQ128tmo2fpTyyLCa/t11CJoVS5cxPGK/bJKkjGxE+t7I0zM15mqw7iLEDwKy18tpXgoJy0xlw==" saltValue="yjM+Qd4Hl9+OpPbDPiLoWA==" spinCount="100000" sheet="1" objects="1" scenarios="1"/>
  <mergeCells count="55">
    <mergeCell ref="C118:D118"/>
    <mergeCell ref="C92:D92"/>
    <mergeCell ref="C93:D93"/>
    <mergeCell ref="C94:D94"/>
    <mergeCell ref="C95:D95"/>
    <mergeCell ref="C97:D97"/>
    <mergeCell ref="C98:D98"/>
    <mergeCell ref="C99:D99"/>
    <mergeCell ref="C100:D100"/>
    <mergeCell ref="C102:D102"/>
    <mergeCell ref="C105:D105"/>
    <mergeCell ref="C113:D113"/>
    <mergeCell ref="C114:D114"/>
    <mergeCell ref="C115:D115"/>
    <mergeCell ref="C116:D116"/>
    <mergeCell ref="C117:D117"/>
    <mergeCell ref="C81:D81"/>
    <mergeCell ref="C82:D82"/>
    <mergeCell ref="C87:D87"/>
    <mergeCell ref="C103:D103"/>
    <mergeCell ref="C104:D104"/>
    <mergeCell ref="C79:D79"/>
    <mergeCell ref="C64:D64"/>
    <mergeCell ref="C65:D65"/>
    <mergeCell ref="C67:D67"/>
    <mergeCell ref="C68:D68"/>
    <mergeCell ref="C69:D69"/>
    <mergeCell ref="C70:D70"/>
    <mergeCell ref="C72:D72"/>
    <mergeCell ref="C73:D73"/>
    <mergeCell ref="C75:D75"/>
    <mergeCell ref="C76:D76"/>
    <mergeCell ref="C78:D78"/>
    <mergeCell ref="C58:D58"/>
    <mergeCell ref="C59:D59"/>
    <mergeCell ref="C61:D61"/>
    <mergeCell ref="C62:D62"/>
    <mergeCell ref="C38:D38"/>
    <mergeCell ref="C39:D39"/>
    <mergeCell ref="C40:D40"/>
    <mergeCell ref="C41:D41"/>
    <mergeCell ref="C30:D30"/>
    <mergeCell ref="C32:D32"/>
    <mergeCell ref="C14:D14"/>
    <mergeCell ref="C15:D15"/>
    <mergeCell ref="C16:D16"/>
    <mergeCell ref="C17:D17"/>
    <mergeCell ref="C10:D10"/>
    <mergeCell ref="C11:D11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Jirka</cp:lastModifiedBy>
  <dcterms:created xsi:type="dcterms:W3CDTF">2017-04-28T12:13:34Z</dcterms:created>
  <dcterms:modified xsi:type="dcterms:W3CDTF">2017-05-03T11:47:45Z</dcterms:modified>
</cp:coreProperties>
</file>