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830"/>
  <workbookPr/>
  <mc:AlternateContent xmlns:mc="http://schemas.openxmlformats.org/markup-compatibility/2006">
    <mc:Choice Requires="x15">
      <x15ac:absPath xmlns:x15ac="http://schemas.microsoft.com/office/spreadsheetml/2010/11/ac" url="\\DS-SERVER\Data\sdilene_data\ZAKÁZKY 2017\17 PROJEKTY 2017\17006B Soc zař. ZŠ 29.dubna Ova Jih\Realizace PD\17006B ZŠ 29.dubna- CD\F- rozpočet\"/>
    </mc:Choice>
  </mc:AlternateContent>
  <bookViews>
    <workbookView xWindow="0" yWindow="0" windowWidth="19170" windowHeight="10785" activeTab="1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Rekapitulace!$G$16</definedName>
    <definedName name="Dodavka0">Položky!#REF!</definedName>
    <definedName name="HSV">Rekapitulace!$E$16</definedName>
    <definedName name="HSV0">Položky!#REF!</definedName>
    <definedName name="HZS">Rekapitulace!$I$16</definedName>
    <definedName name="HZS0">Položky!#REF!</definedName>
    <definedName name="JKSO">'Krycí list'!$G$2</definedName>
    <definedName name="MJ">'Krycí list'!$G$5</definedName>
    <definedName name="Mont">Rekapitulace!$H$16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Položky!$A$1:$G$82</definedName>
    <definedName name="_xlnm.Print_Area" localSheetId="1">Rekapitulace!$A$1:$I$24</definedName>
    <definedName name="PocetMJ">'Krycí list'!$G$6</definedName>
    <definedName name="Poznamka">'Krycí list'!$B$37</definedName>
    <definedName name="Projektant">'Krycí list'!$C$8</definedName>
    <definedName name="PSV">Rekapitulace!$F$16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Rekapitulace!$H$23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D15" i="1"/>
  <c r="BE81" i="3"/>
  <c r="BD81" i="3"/>
  <c r="BC81" i="3"/>
  <c r="BB81" i="3"/>
  <c r="BA81" i="3"/>
  <c r="G81" i="3"/>
  <c r="BE80" i="3"/>
  <c r="BD80" i="3"/>
  <c r="BC80" i="3"/>
  <c r="BB80" i="3"/>
  <c r="BA80" i="3"/>
  <c r="G80" i="3"/>
  <c r="BE79" i="3"/>
  <c r="BD79" i="3"/>
  <c r="BC79" i="3"/>
  <c r="BB79" i="3"/>
  <c r="BA79" i="3"/>
  <c r="G79" i="3"/>
  <c r="BE78" i="3"/>
  <c r="BD78" i="3"/>
  <c r="BC78" i="3"/>
  <c r="BB78" i="3"/>
  <c r="BB82" i="3" s="1"/>
  <c r="F15" i="2" s="1"/>
  <c r="G78" i="3"/>
  <c r="BA78" i="3" s="1"/>
  <c r="BE77" i="3"/>
  <c r="BE82" i="3" s="1"/>
  <c r="I15" i="2" s="1"/>
  <c r="BD77" i="3"/>
  <c r="BC77" i="3"/>
  <c r="BC82" i="3" s="1"/>
  <c r="G15" i="2" s="1"/>
  <c r="BB77" i="3"/>
  <c r="BA77" i="3"/>
  <c r="G77" i="3"/>
  <c r="B15" i="2"/>
  <c r="A15" i="2"/>
  <c r="BD82" i="3"/>
  <c r="H15" i="2" s="1"/>
  <c r="G82" i="3"/>
  <c r="C82" i="3"/>
  <c r="BE74" i="3"/>
  <c r="BC74" i="3"/>
  <c r="BB74" i="3"/>
  <c r="BA74" i="3"/>
  <c r="G74" i="3"/>
  <c r="BD74" i="3" s="1"/>
  <c r="BE73" i="3"/>
  <c r="BC73" i="3"/>
  <c r="BB73" i="3"/>
  <c r="BA73" i="3"/>
  <c r="G73" i="3"/>
  <c r="BD73" i="3" s="1"/>
  <c r="BE72" i="3"/>
  <c r="BC72" i="3"/>
  <c r="BB72" i="3"/>
  <c r="BA72" i="3"/>
  <c r="G72" i="3"/>
  <c r="BD72" i="3" s="1"/>
  <c r="BE71" i="3"/>
  <c r="BC71" i="3"/>
  <c r="BB71" i="3"/>
  <c r="BA71" i="3"/>
  <c r="G71" i="3"/>
  <c r="BD71" i="3" s="1"/>
  <c r="BE70" i="3"/>
  <c r="BC70" i="3"/>
  <c r="BB70" i="3"/>
  <c r="BA70" i="3"/>
  <c r="G70" i="3"/>
  <c r="BD70" i="3" s="1"/>
  <c r="BE69" i="3"/>
  <c r="BC69" i="3"/>
  <c r="BB69" i="3"/>
  <c r="BA69" i="3"/>
  <c r="G69" i="3"/>
  <c r="BD69" i="3" s="1"/>
  <c r="BE68" i="3"/>
  <c r="BC68" i="3"/>
  <c r="BB68" i="3"/>
  <c r="BA68" i="3"/>
  <c r="G68" i="3"/>
  <c r="BD68" i="3" s="1"/>
  <c r="BE67" i="3"/>
  <c r="BC67" i="3"/>
  <c r="BB67" i="3"/>
  <c r="BA67" i="3"/>
  <c r="G67" i="3"/>
  <c r="BD67" i="3" s="1"/>
  <c r="BE66" i="3"/>
  <c r="BC66" i="3"/>
  <c r="BB66" i="3"/>
  <c r="BA66" i="3"/>
  <c r="BA75" i="3" s="1"/>
  <c r="E14" i="2" s="1"/>
  <c r="G66" i="3"/>
  <c r="BD66" i="3" s="1"/>
  <c r="BE65" i="3"/>
  <c r="BC65" i="3"/>
  <c r="BB65" i="3"/>
  <c r="BA65" i="3"/>
  <c r="G65" i="3"/>
  <c r="BD65" i="3" s="1"/>
  <c r="BE64" i="3"/>
  <c r="BC64" i="3"/>
  <c r="BC75" i="3" s="1"/>
  <c r="G14" i="2" s="1"/>
  <c r="BB64" i="3"/>
  <c r="BB75" i="3" s="1"/>
  <c r="F14" i="2" s="1"/>
  <c r="BA64" i="3"/>
  <c r="G64" i="3"/>
  <c r="BD64" i="3" s="1"/>
  <c r="BE63" i="3"/>
  <c r="BC63" i="3"/>
  <c r="BB63" i="3"/>
  <c r="BA63" i="3"/>
  <c r="G63" i="3"/>
  <c r="BD63" i="3" s="1"/>
  <c r="B14" i="2"/>
  <c r="A14" i="2"/>
  <c r="BE75" i="3"/>
  <c r="I14" i="2" s="1"/>
  <c r="C75" i="3"/>
  <c r="BE60" i="3"/>
  <c r="BD60" i="3"/>
  <c r="BC60" i="3"/>
  <c r="BA60" i="3"/>
  <c r="G60" i="3"/>
  <c r="BB60" i="3" s="1"/>
  <c r="BE59" i="3"/>
  <c r="BD59" i="3"/>
  <c r="BC59" i="3"/>
  <c r="BA59" i="3"/>
  <c r="G59" i="3"/>
  <c r="BB59" i="3" s="1"/>
  <c r="BE58" i="3"/>
  <c r="BE61" i="3" s="1"/>
  <c r="I13" i="2" s="1"/>
  <c r="BD58" i="3"/>
  <c r="BC58" i="3"/>
  <c r="BA58" i="3"/>
  <c r="BA61" i="3" s="1"/>
  <c r="E13" i="2" s="1"/>
  <c r="G58" i="3"/>
  <c r="B13" i="2"/>
  <c r="A13" i="2"/>
  <c r="BC61" i="3"/>
  <c r="G13" i="2" s="1"/>
  <c r="C61" i="3"/>
  <c r="BE55" i="3"/>
  <c r="BD55" i="3"/>
  <c r="BC55" i="3"/>
  <c r="BA55" i="3"/>
  <c r="G55" i="3"/>
  <c r="BB55" i="3" s="1"/>
  <c r="BE54" i="3"/>
  <c r="BD54" i="3"/>
  <c r="BC54" i="3"/>
  <c r="BC56" i="3" s="1"/>
  <c r="G12" i="2" s="1"/>
  <c r="BA54" i="3"/>
  <c r="G54" i="3"/>
  <c r="BB54" i="3" s="1"/>
  <c r="BE53" i="3"/>
  <c r="BD53" i="3"/>
  <c r="BC53" i="3"/>
  <c r="BA53" i="3"/>
  <c r="G53" i="3"/>
  <c r="BB53" i="3" s="1"/>
  <c r="BE52" i="3"/>
  <c r="BD52" i="3"/>
  <c r="BC52" i="3"/>
  <c r="BA52" i="3"/>
  <c r="G52" i="3"/>
  <c r="BB52" i="3" s="1"/>
  <c r="BE51" i="3"/>
  <c r="BE56" i="3" s="1"/>
  <c r="I12" i="2" s="1"/>
  <c r="BD51" i="3"/>
  <c r="BD56" i="3" s="1"/>
  <c r="H12" i="2" s="1"/>
  <c r="BC51" i="3"/>
  <c r="BA51" i="3"/>
  <c r="G51" i="3"/>
  <c r="B12" i="2"/>
  <c r="A12" i="2"/>
  <c r="BA56" i="3"/>
  <c r="E12" i="2" s="1"/>
  <c r="C56" i="3"/>
  <c r="BE48" i="3"/>
  <c r="BD48" i="3"/>
  <c r="BC48" i="3"/>
  <c r="BA48" i="3"/>
  <c r="G48" i="3"/>
  <c r="BB48" i="3" s="1"/>
  <c r="BE47" i="3"/>
  <c r="BD47" i="3"/>
  <c r="BC47" i="3"/>
  <c r="BC49" i="3" s="1"/>
  <c r="G11" i="2" s="1"/>
  <c r="BA47" i="3"/>
  <c r="G47" i="3"/>
  <c r="BB47" i="3" s="1"/>
  <c r="BE46" i="3"/>
  <c r="BE49" i="3" s="1"/>
  <c r="I11" i="2" s="1"/>
  <c r="BD46" i="3"/>
  <c r="BC46" i="3"/>
  <c r="BA46" i="3"/>
  <c r="G46" i="3"/>
  <c r="G49" i="3" s="1"/>
  <c r="B11" i="2"/>
  <c r="A11" i="2"/>
  <c r="BA49" i="3"/>
  <c r="E11" i="2" s="1"/>
  <c r="C49" i="3"/>
  <c r="BE43" i="3"/>
  <c r="BD43" i="3"/>
  <c r="BC43" i="3"/>
  <c r="BA43" i="3"/>
  <c r="G43" i="3"/>
  <c r="BB43" i="3" s="1"/>
  <c r="BE42" i="3"/>
  <c r="BD42" i="3"/>
  <c r="BC42" i="3"/>
  <c r="BA42" i="3"/>
  <c r="G42" i="3"/>
  <c r="BB42" i="3" s="1"/>
  <c r="BE41" i="3"/>
  <c r="BD41" i="3"/>
  <c r="BC41" i="3"/>
  <c r="BA41" i="3"/>
  <c r="G41" i="3"/>
  <c r="BB41" i="3" s="1"/>
  <c r="BE40" i="3"/>
  <c r="BD40" i="3"/>
  <c r="BC40" i="3"/>
  <c r="BA40" i="3"/>
  <c r="G40" i="3"/>
  <c r="BB40" i="3" s="1"/>
  <c r="BE39" i="3"/>
  <c r="BD39" i="3"/>
  <c r="BC39" i="3"/>
  <c r="BA39" i="3"/>
  <c r="G39" i="3"/>
  <c r="BB39" i="3" s="1"/>
  <c r="BE38" i="3"/>
  <c r="BD38" i="3"/>
  <c r="BC38" i="3"/>
  <c r="BA38" i="3"/>
  <c r="G38" i="3"/>
  <c r="BB38" i="3" s="1"/>
  <c r="BE37" i="3"/>
  <c r="BD37" i="3"/>
  <c r="BC37" i="3"/>
  <c r="BA37" i="3"/>
  <c r="G37" i="3"/>
  <c r="BB37" i="3" s="1"/>
  <c r="BE36" i="3"/>
  <c r="BD36" i="3"/>
  <c r="BC36" i="3"/>
  <c r="BA36" i="3"/>
  <c r="G36" i="3"/>
  <c r="BB36" i="3" s="1"/>
  <c r="BE35" i="3"/>
  <c r="BD35" i="3"/>
  <c r="BC35" i="3"/>
  <c r="BA35" i="3"/>
  <c r="G35" i="3"/>
  <c r="BB35" i="3" s="1"/>
  <c r="BE34" i="3"/>
  <c r="BD34" i="3"/>
  <c r="BC34" i="3"/>
  <c r="BA34" i="3"/>
  <c r="G34" i="3"/>
  <c r="BB34" i="3" s="1"/>
  <c r="BE33" i="3"/>
  <c r="BD33" i="3"/>
  <c r="BC33" i="3"/>
  <c r="BA33" i="3"/>
  <c r="G33" i="3"/>
  <c r="BB33" i="3" s="1"/>
  <c r="BE32" i="3"/>
  <c r="BD32" i="3"/>
  <c r="BC32" i="3"/>
  <c r="BA32" i="3"/>
  <c r="G32" i="3"/>
  <c r="BB32" i="3" s="1"/>
  <c r="BE31" i="3"/>
  <c r="BD31" i="3"/>
  <c r="BC31" i="3"/>
  <c r="BA31" i="3"/>
  <c r="G31" i="3"/>
  <c r="BB31" i="3" s="1"/>
  <c r="BE30" i="3"/>
  <c r="BD30" i="3"/>
  <c r="BC30" i="3"/>
  <c r="BA30" i="3"/>
  <c r="G30" i="3"/>
  <c r="BB30" i="3" s="1"/>
  <c r="BE29" i="3"/>
  <c r="BD29" i="3"/>
  <c r="BC29" i="3"/>
  <c r="BA29" i="3"/>
  <c r="G29" i="3"/>
  <c r="BB29" i="3" s="1"/>
  <c r="BE28" i="3"/>
  <c r="BD28" i="3"/>
  <c r="BC28" i="3"/>
  <c r="BA28" i="3"/>
  <c r="G28" i="3"/>
  <c r="BB28" i="3" s="1"/>
  <c r="BE27" i="3"/>
  <c r="BD27" i="3"/>
  <c r="BC27" i="3"/>
  <c r="BA27" i="3"/>
  <c r="G27" i="3"/>
  <c r="BB27" i="3" s="1"/>
  <c r="BE26" i="3"/>
  <c r="BD26" i="3"/>
  <c r="BC26" i="3"/>
  <c r="BA26" i="3"/>
  <c r="G26" i="3"/>
  <c r="BB26" i="3" s="1"/>
  <c r="BE25" i="3"/>
  <c r="BD25" i="3"/>
  <c r="BC25" i="3"/>
  <c r="BA25" i="3"/>
  <c r="G25" i="3"/>
  <c r="BB25" i="3" s="1"/>
  <c r="BE24" i="3"/>
  <c r="BE44" i="3" s="1"/>
  <c r="I10" i="2" s="1"/>
  <c r="BD24" i="3"/>
  <c r="BC24" i="3"/>
  <c r="BA24" i="3"/>
  <c r="BA44" i="3" s="1"/>
  <c r="E10" i="2" s="1"/>
  <c r="G24" i="3"/>
  <c r="G44" i="3" s="1"/>
  <c r="B10" i="2"/>
  <c r="A10" i="2"/>
  <c r="BC44" i="3"/>
  <c r="G10" i="2" s="1"/>
  <c r="C44" i="3"/>
  <c r="BE21" i="3"/>
  <c r="BD21" i="3"/>
  <c r="BC21" i="3"/>
  <c r="BA21" i="3"/>
  <c r="G21" i="3"/>
  <c r="BB21" i="3" s="1"/>
  <c r="BE20" i="3"/>
  <c r="BD20" i="3"/>
  <c r="BC20" i="3"/>
  <c r="BA20" i="3"/>
  <c r="G20" i="3"/>
  <c r="BB20" i="3" s="1"/>
  <c r="BE19" i="3"/>
  <c r="BD19" i="3"/>
  <c r="BC19" i="3"/>
  <c r="BA19" i="3"/>
  <c r="G19" i="3"/>
  <c r="BB19" i="3" s="1"/>
  <c r="BE18" i="3"/>
  <c r="BD18" i="3"/>
  <c r="BC18" i="3"/>
  <c r="BA18" i="3"/>
  <c r="G18" i="3"/>
  <c r="BB18" i="3" s="1"/>
  <c r="BE17" i="3"/>
  <c r="BD17" i="3"/>
  <c r="BC17" i="3"/>
  <c r="BA17" i="3"/>
  <c r="G17" i="3"/>
  <c r="BB17" i="3" s="1"/>
  <c r="BE16" i="3"/>
  <c r="BE22" i="3" s="1"/>
  <c r="I9" i="2" s="1"/>
  <c r="BD16" i="3"/>
  <c r="BC16" i="3"/>
  <c r="BA16" i="3"/>
  <c r="BA22" i="3" s="1"/>
  <c r="E9" i="2" s="1"/>
  <c r="G16" i="3"/>
  <c r="G22" i="3" s="1"/>
  <c r="B9" i="2"/>
  <c r="A9" i="2"/>
  <c r="BC22" i="3"/>
  <c r="G9" i="2" s="1"/>
  <c r="C22" i="3"/>
  <c r="BE13" i="3"/>
  <c r="BE14" i="3" s="1"/>
  <c r="I8" i="2" s="1"/>
  <c r="BD13" i="3"/>
  <c r="BD14" i="3" s="1"/>
  <c r="H8" i="2" s="1"/>
  <c r="BC13" i="3"/>
  <c r="BB13" i="3"/>
  <c r="BB14" i="3" s="1"/>
  <c r="F8" i="2" s="1"/>
  <c r="G13" i="3"/>
  <c r="BA13" i="3" s="1"/>
  <c r="BA14" i="3" s="1"/>
  <c r="E8" i="2" s="1"/>
  <c r="B8" i="2"/>
  <c r="A8" i="2"/>
  <c r="BC14" i="3"/>
  <c r="G8" i="2" s="1"/>
  <c r="C14" i="3"/>
  <c r="BE10" i="3"/>
  <c r="BD10" i="3"/>
  <c r="BC10" i="3"/>
  <c r="BB10" i="3"/>
  <c r="G10" i="3"/>
  <c r="BA10" i="3" s="1"/>
  <c r="BE9" i="3"/>
  <c r="BD9" i="3"/>
  <c r="BC9" i="3"/>
  <c r="BC11" i="3" s="1"/>
  <c r="G7" i="2" s="1"/>
  <c r="BB9" i="3"/>
  <c r="G9" i="3"/>
  <c r="BA9" i="3" s="1"/>
  <c r="BE8" i="3"/>
  <c r="BD8" i="3"/>
  <c r="BD11" i="3" s="1"/>
  <c r="H7" i="2" s="1"/>
  <c r="BC8" i="3"/>
  <c r="BB8" i="3"/>
  <c r="G8" i="3"/>
  <c r="BA8" i="3" s="1"/>
  <c r="B7" i="2"/>
  <c r="A7" i="2"/>
  <c r="BE11" i="3"/>
  <c r="I7" i="2" s="1"/>
  <c r="C11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G16" i="2" l="1"/>
  <c r="C18" i="1" s="1"/>
  <c r="BD61" i="3"/>
  <c r="H13" i="2" s="1"/>
  <c r="BA82" i="3"/>
  <c r="E15" i="2" s="1"/>
  <c r="I16" i="2"/>
  <c r="C21" i="1" s="1"/>
  <c r="BD44" i="3"/>
  <c r="H10" i="2" s="1"/>
  <c r="BA11" i="3"/>
  <c r="E7" i="2" s="1"/>
  <c r="E16" i="2" s="1"/>
  <c r="BD49" i="3"/>
  <c r="H11" i="2" s="1"/>
  <c r="G61" i="3"/>
  <c r="G75" i="3"/>
  <c r="BB11" i="3"/>
  <c r="F7" i="2" s="1"/>
  <c r="BD22" i="3"/>
  <c r="H9" i="2" s="1"/>
  <c r="G56" i="3"/>
  <c r="BD75" i="3"/>
  <c r="H14" i="2" s="1"/>
  <c r="C15" i="1"/>
  <c r="BB16" i="3"/>
  <c r="BB22" i="3" s="1"/>
  <c r="F9" i="2" s="1"/>
  <c r="BB24" i="3"/>
  <c r="BB44" i="3" s="1"/>
  <c r="F10" i="2" s="1"/>
  <c r="BB46" i="3"/>
  <c r="BB49" i="3" s="1"/>
  <c r="F11" i="2" s="1"/>
  <c r="BB51" i="3"/>
  <c r="BB56" i="3" s="1"/>
  <c r="F12" i="2" s="1"/>
  <c r="BB58" i="3"/>
  <c r="BB61" i="3" s="1"/>
  <c r="F13" i="2" s="1"/>
  <c r="G11" i="3"/>
  <c r="G14" i="3"/>
  <c r="F16" i="2" l="1"/>
  <c r="H16" i="2"/>
  <c r="C17" i="1" s="1"/>
  <c r="C16" i="1"/>
  <c r="G21" i="2"/>
  <c r="I21" i="2" s="1"/>
  <c r="G22" i="2"/>
  <c r="I22" i="2" s="1"/>
  <c r="G16" i="1" s="1"/>
  <c r="C19" i="1"/>
  <c r="C22" i="1" s="1"/>
  <c r="H23" i="2" l="1"/>
  <c r="G23" i="1" s="1"/>
  <c r="G22" i="1" s="1"/>
  <c r="G15" i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<sst xmlns="http://schemas.openxmlformats.org/spreadsheetml/2006/main" count="316" uniqueCount="222">
  <si>
    <t>Rozpočet</t>
  </si>
  <si>
    <t xml:space="preserve">JKSO </t>
  </si>
  <si>
    <t>Objekt</t>
  </si>
  <si>
    <t xml:space="preserve">SKP </t>
  </si>
  <si>
    <t xml:space="preserve">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</si>
  <si>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</si>
  <si>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</si>
  <si>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</si>
  <si>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</si>
  <si>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</si>
  <si>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</si>
  <si>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</si>
  <si>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</si>
  <si>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</si>
  <si>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</si>
  <si>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</si>
  <si>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</si>
  <si>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</si>
  <si>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</si>
  <si>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</si>
  <si>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</si>
  <si>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</si>
  <si>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</si>
  <si>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</si>
  <si>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</si>
  <si>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</si>
  <si>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</si>
  <si>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</si>
  <si>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</si>
  <si>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</si>
  <si>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</si>
  <si>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</si>
  <si>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</si>
  <si>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</si>
  <si>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</si>
  <si>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</si>
  <si>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</si>
  <si>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</si>
  <si>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</si>
  <si>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</si>
  <si>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</si>
  <si>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</si>
  <si>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</si>
  <si>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</si>
  <si>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</si>
  <si>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</si>
  <si>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</si>
  <si>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</si>
  <si>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</si>
  <si>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</si>
  <si>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</si>
  <si>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</si>
  <si>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</si>
  <si>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</si>
  <si>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</si>
  <si>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</si>
  <si>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</si>
  <si>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</si>
  <si>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</si>
  <si>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</si>
  <si>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</si>
  <si>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</si>
  <si>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</si>
  <si>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</si>
  <si>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</si>
  <si>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</si>
  <si>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</si>
  <si>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</si>
  <si>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</si>
  <si>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</si>
  <si>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</si>
  <si>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</si>
  <si>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</si>
  <si>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</si>
  <si>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17006B</t>
  </si>
  <si>
    <t>Oprava soc. zařízení v obejktu 29. dubna 259/33</t>
  </si>
  <si>
    <t>01</t>
  </si>
  <si>
    <t>170060001</t>
  </si>
  <si>
    <t>Rozpočet ZTI</t>
  </si>
  <si>
    <t>97</t>
  </si>
  <si>
    <t>Prorážení otvorů</t>
  </si>
  <si>
    <t>971042121R00</t>
  </si>
  <si>
    <t xml:space="preserve">Vrtání otvorů, zdi betonové, do 3 cm, hl. do 15 cm </t>
  </si>
  <si>
    <t>kus</t>
  </si>
  <si>
    <t>974049123R00</t>
  </si>
  <si>
    <t xml:space="preserve">Vysekání rýh v betonových zdech 3x10 cm </t>
  </si>
  <si>
    <t>m</t>
  </si>
  <si>
    <t>974049142R00</t>
  </si>
  <si>
    <t xml:space="preserve">Vysekání rýh v betonových zdech 7x7 cm </t>
  </si>
  <si>
    <t>99</t>
  </si>
  <si>
    <t>Staveništní přesun hmot</t>
  </si>
  <si>
    <t>998011001R00</t>
  </si>
  <si>
    <t xml:space="preserve">Přesun hmot pro budovy zděné výšky do 6 m </t>
  </si>
  <si>
    <t>t</t>
  </si>
  <si>
    <t>721</t>
  </si>
  <si>
    <t>Vnitřní kanalizace</t>
  </si>
  <si>
    <t>721176103R00</t>
  </si>
  <si>
    <t xml:space="preserve">Potrubí HT připojovací D 50 x 1,8 mm </t>
  </si>
  <si>
    <t>721176105R00</t>
  </si>
  <si>
    <t xml:space="preserve">Potrubí HT připojovací D 110 x 2,7 mm </t>
  </si>
  <si>
    <t>721194104R00</t>
  </si>
  <si>
    <t xml:space="preserve">Vyvedení odpadních výpustek D 40 x 1,8 </t>
  </si>
  <si>
    <t>721290111R00</t>
  </si>
  <si>
    <t xml:space="preserve">Zkouška těsnosti kanalizace vodou DN 125 </t>
  </si>
  <si>
    <t>721300932R00</t>
  </si>
  <si>
    <t xml:space="preserve">Pročištění připojovacího potrubí šikmého do DN 110 </t>
  </si>
  <si>
    <t>998721101R00</t>
  </si>
  <si>
    <t xml:space="preserve">Přesun hmot pro vnitřní kanalizaci, výšky do 6 m </t>
  </si>
  <si>
    <t>725</t>
  </si>
  <si>
    <t>Zařizovací předměty</t>
  </si>
  <si>
    <t>725013161R00</t>
  </si>
  <si>
    <t xml:space="preserve">Klozet kombi, nádrž s armat. odpad šikmý </t>
  </si>
  <si>
    <t>soubor</t>
  </si>
  <si>
    <t>725017122R00</t>
  </si>
  <si>
    <t xml:space="preserve">Umyvadlo na šrouby 55 x 42 cm, bílé </t>
  </si>
  <si>
    <t>725019101R00</t>
  </si>
  <si>
    <t xml:space="preserve">Výlevka s plastovou mřížkou </t>
  </si>
  <si>
    <t>725119205R00</t>
  </si>
  <si>
    <t xml:space="preserve">Montáž klozetových mís normálních </t>
  </si>
  <si>
    <t>725122231R00</t>
  </si>
  <si>
    <t xml:space="preserve">Pisoár s radarovým splachovačem </t>
  </si>
  <si>
    <t>725129201R00</t>
  </si>
  <si>
    <t xml:space="preserve">Montáž pisoárového záchodku bez nádrže </t>
  </si>
  <si>
    <t>725219401R00</t>
  </si>
  <si>
    <t xml:space="preserve">Montáž umyvadel na šrouby do zdiva </t>
  </si>
  <si>
    <t>725810401R00</t>
  </si>
  <si>
    <t xml:space="preserve">Ventil rohový bez přípoj. trubičky T 66 G 1/2 </t>
  </si>
  <si>
    <t>725819301R00</t>
  </si>
  <si>
    <t xml:space="preserve">Montáž ventilu stojanového G 1/2 </t>
  </si>
  <si>
    <t>725823111U00</t>
  </si>
  <si>
    <t xml:space="preserve">Baterie bidet stoj pák -otvír odpad </t>
  </si>
  <si>
    <t>725829202R00</t>
  </si>
  <si>
    <t xml:space="preserve">Montáž baterie umyv.a dřezové nástěnné </t>
  </si>
  <si>
    <t>725835111RT0</t>
  </si>
  <si>
    <t>Baterie vanová nástěnná ruční, bez příslušenství základní</t>
  </si>
  <si>
    <t>725860211R00</t>
  </si>
  <si>
    <t xml:space="preserve">Sifon umyvadlový, 5/4 " přípoj pračka </t>
  </si>
  <si>
    <t>725869101R00</t>
  </si>
  <si>
    <t xml:space="preserve">Montáž uzávěrek zápach.umyvadlových D 32 </t>
  </si>
  <si>
    <t>725290010R1</t>
  </si>
  <si>
    <t xml:space="preserve">Demontáž výlevky </t>
  </si>
  <si>
    <t>725290010RA0</t>
  </si>
  <si>
    <t xml:space="preserve">Demontáž klozetu včetně splachovací nádrže </t>
  </si>
  <si>
    <t>725290020RA0</t>
  </si>
  <si>
    <t xml:space="preserve">Demontáž umyvadla včetně baterie a konzol </t>
  </si>
  <si>
    <t>31945201</t>
  </si>
  <si>
    <t>Prodloužení  1530G   15 x 3/8"   mosazné</t>
  </si>
  <si>
    <t>31945202</t>
  </si>
  <si>
    <t>Prodloužení  1530G   20 x 3/8"   mosazné</t>
  </si>
  <si>
    <t>998725101R00</t>
  </si>
  <si>
    <t xml:space="preserve">Přesun hmot pro zařizovací předměty, výšky do 6 m </t>
  </si>
  <si>
    <t>733</t>
  </si>
  <si>
    <t>Rozvod potrubí</t>
  </si>
  <si>
    <t>733164102RT1</t>
  </si>
  <si>
    <t xml:space="preserve">Montáž potrubí z měděných trubek D 15 mm </t>
  </si>
  <si>
    <t>733190107R00</t>
  </si>
  <si>
    <t xml:space="preserve">Tlaková zkouška potrubí DN 40 </t>
  </si>
  <si>
    <t>998733101R00</t>
  </si>
  <si>
    <t xml:space="preserve">Přesun hmot pro rozvody potrubí, výšky do 6 m </t>
  </si>
  <si>
    <t>734</t>
  </si>
  <si>
    <t>Armatury</t>
  </si>
  <si>
    <t>734209113R00</t>
  </si>
  <si>
    <t xml:space="preserve">Montáž armatur závitových,se 2závity, G 1/2 </t>
  </si>
  <si>
    <t>734225213R00</t>
  </si>
  <si>
    <t xml:space="preserve">Termostaticka hlavice bila </t>
  </si>
  <si>
    <t>734226412R00</t>
  </si>
  <si>
    <t xml:space="preserve">Ventil radiátorový,přímý,DN 15 </t>
  </si>
  <si>
    <t>734266113R00</t>
  </si>
  <si>
    <t xml:space="preserve">Šroubení reg.rohové,vnitř.z.DN 20 </t>
  </si>
  <si>
    <t>998734101R00</t>
  </si>
  <si>
    <t xml:space="preserve">Přesun hmot pro armatury, výšky do 6 m </t>
  </si>
  <si>
    <t>735</t>
  </si>
  <si>
    <t>Otopná tělesa</t>
  </si>
  <si>
    <t>735156664R00</t>
  </si>
  <si>
    <t xml:space="preserve">Otopná tělesa panelová 22  600/ 800 </t>
  </si>
  <si>
    <t>735200010RA0</t>
  </si>
  <si>
    <t xml:space="preserve">Demontáž otopných těles litinových článkových </t>
  </si>
  <si>
    <t>m2</t>
  </si>
  <si>
    <t>998735101R00</t>
  </si>
  <si>
    <t xml:space="preserve">Přesun hmot pro otopná tělesa, výšky do 6 m </t>
  </si>
  <si>
    <t>722</t>
  </si>
  <si>
    <t>Vnitřní vodovod</t>
  </si>
  <si>
    <t>722130913R00</t>
  </si>
  <si>
    <t xml:space="preserve">Oprava-přeřezání ocelové trubky DN 25 </t>
  </si>
  <si>
    <t>722172311R00</t>
  </si>
  <si>
    <t xml:space="preserve">Potrubí z PPR Instaplast, studená, D 20x2,8 mm </t>
  </si>
  <si>
    <t>722181111R00</t>
  </si>
  <si>
    <t xml:space="preserve">Ochrana potrubí plstěnými pásy do DN 20 </t>
  </si>
  <si>
    <t>722182001R00</t>
  </si>
  <si>
    <t xml:space="preserve">Montáž izolačních skruží na potrubí přímé DN 25 </t>
  </si>
  <si>
    <t>722190402R00</t>
  </si>
  <si>
    <t xml:space="preserve">Vyvedení a upevnění výpustek DN 20 </t>
  </si>
  <si>
    <t>722190901R00</t>
  </si>
  <si>
    <t xml:space="preserve">Uzavření/otevření vodovodního potrubí při opravě </t>
  </si>
  <si>
    <t>722201112R00</t>
  </si>
  <si>
    <t xml:space="preserve">Šroubení přechodov d 20xR1/2 </t>
  </si>
  <si>
    <t>722235112R00</t>
  </si>
  <si>
    <t xml:space="preserve">Kohout kulový, vnitř.-vnitř.z.DN 20 </t>
  </si>
  <si>
    <t>722290226R00</t>
  </si>
  <si>
    <t xml:space="preserve">Zkouška tlaku potrubí závitového DN 32 </t>
  </si>
  <si>
    <t>722290234R00</t>
  </si>
  <si>
    <t xml:space="preserve">Proplach a dezinfekce vodovod.potrubí DN 80 </t>
  </si>
  <si>
    <t>998722101R00</t>
  </si>
  <si>
    <t xml:space="preserve">Přesun hmot pro vnitřní vodovod, výšky do 6 m </t>
  </si>
  <si>
    <t>722200010RA0</t>
  </si>
  <si>
    <t xml:space="preserve">Demontáž potrubí ocelového do DN 50 </t>
  </si>
  <si>
    <t>D96</t>
  </si>
  <si>
    <t>Přesuny suti a vybouraných hmot</t>
  </si>
  <si>
    <t>979011211R00</t>
  </si>
  <si>
    <t xml:space="preserve">Svislá doprava suti a vybour. hmot za 2.NP nošením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</si>
  <si>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</si>
  <si>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</si>
  <si>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</si>
  <si>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</si>
  <si>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</si>
  <si>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</si>
  <si>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979990001R00</t>
  </si>
  <si>
    <t xml:space="preserve">Poplatek za skládku stavební suti </t>
  </si>
  <si>
    <t>Mimostaveništní doprava</t>
  </si>
  <si>
    <t>Zařízení staveniště</t>
  </si>
  <si>
    <t>SMO - MO Jih</t>
  </si>
  <si>
    <t>BYVAST pro s.r.o.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</si>
</sst>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"/>
    <numFmt numFmtId="165" formatCode="0.0"/>
    <numFmt numFmtId="166" formatCode="#,##0\ &quot;Kč&quot;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9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0" xfId="0" applyFont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10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3" fillId="0" borderId="12" xfId="0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3" fillId="0" borderId="13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34" xfId="0" applyFont="1" applyBorder="1" applyProtection="1">
      <protection locked="0"/>
    </xf>
    <xf numFmtId="0" fontId="3" fillId="0" borderId="35" xfId="0" applyFont="1" applyBorder="1" applyProtection="1">
      <protection locked="0"/>
    </xf>
    <xf numFmtId="0" fontId="3" fillId="0" borderId="0" xfId="0" applyFont="1" applyBorder="1" applyAlignment="1" applyProtection="1">
      <alignment horizontal="right"/>
      <protection locked="0"/>
    </xf>
    <xf numFmtId="164" fontId="3" fillId="0" borderId="0" xfId="0" applyNumberFormat="1" applyFont="1" applyBorder="1" applyProtection="1">
      <protection locked="0"/>
    </xf>
    <xf numFmtId="0" fontId="3" fillId="0" borderId="0" xfId="0" applyFont="1" applyFill="1" applyBorder="1" applyProtection="1">
      <protection locked="0"/>
    </xf>
    <xf numFmtId="0" fontId="3" fillId="0" borderId="36" xfId="0" applyFont="1" applyBorder="1" applyProtection="1">
      <protection locked="0"/>
    </xf>
    <xf numFmtId="0" fontId="3" fillId="0" borderId="37" xfId="0" applyFont="1" applyBorder="1" applyProtection="1">
      <protection locked="0"/>
    </xf>
    <xf numFmtId="165" fontId="3" fillId="0" borderId="10" xfId="0" applyNumberFormat="1" applyFont="1" applyBorder="1" applyAlignment="1" applyProtection="1">
      <alignment horizontal="right"/>
      <protection locked="0"/>
    </xf>
    <xf numFmtId="4" fontId="17" fillId="0" borderId="59" xfId="1" applyNumberFormat="1" applyFont="1" applyBorder="1" applyAlignment="1" applyProtection="1">
      <alignment horizontal="right"/>
      <protection locked="0"/>
    </xf>
    <xf numFmtId="4" fontId="3" fillId="2" borderId="8" xfId="1" applyNumberFormat="1" applyFont="1" applyFill="1" applyBorder="1" applyAlignment="1" applyProtection="1">
      <alignment horizontal="right"/>
      <protection locked="0"/>
    </xf>
    <xf numFmtId="0" fontId="3" fillId="0" borderId="9" xfId="1" applyNumberFormat="1" applyFont="1" applyBorder="1" applyAlignment="1" applyProtection="1">
      <alignment horizontal="right"/>
      <protection locked="0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3" fontId="3" fillId="0" borderId="26" xfId="0" applyNumberFormat="1" applyFont="1" applyBorder="1" applyAlignment="1" applyProtection="1">
      <alignment horizontal="right"/>
      <protection locked="0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>
      <selection activeCell="F20" sqref="F20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72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170060001</v>
      </c>
      <c r="D2" s="5" t="str">
        <f>Rekapitulace!G2</f>
        <v>Rozpočet ZTI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75</v>
      </c>
      <c r="D4" s="11"/>
      <c r="E4" s="12"/>
      <c r="F4" s="13" t="s">
        <v>3</v>
      </c>
      <c r="G4" s="16"/>
    </row>
    <row r="5" spans="1:57" ht="12.95" customHeight="1" x14ac:dyDescent="0.2">
      <c r="A5" s="17" t="s">
        <v>76</v>
      </c>
      <c r="B5" s="18"/>
      <c r="C5" s="19"/>
      <c r="D5" s="20"/>
      <c r="E5" s="18"/>
      <c r="F5" s="13" t="s">
        <v>5</v>
      </c>
      <c r="G5" s="14"/>
    </row>
    <row r="6" spans="1:57" ht="12.95" customHeight="1" x14ac:dyDescent="0.2">
      <c r="A6" s="15" t="s">
        <v>6</v>
      </c>
      <c r="B6" s="10"/>
      <c r="C6" s="11" t="s">
        <v>75</v>
      </c>
      <c r="D6" s="11"/>
      <c r="E6" s="12"/>
      <c r="F6" s="21" t="s">
        <v>7</v>
      </c>
      <c r="G6" s="22"/>
      <c r="O6" s="23"/>
    </row>
    <row r="7" spans="1:57" ht="12.95" customHeight="1" x14ac:dyDescent="0.2">
      <c r="A7" s="24" t="s">
        <v>74</v>
      </c>
      <c r="B7" s="25"/>
      <c r="C7" s="26" t="s">
        <v>75</v>
      </c>
      <c r="D7" s="27"/>
      <c r="E7" s="27"/>
      <c r="F7" s="28" t="s">
        <v>8</v>
      </c>
      <c r="G7" s="22">
        <f>IF(PocetMJ=0,,ROUND((F30+F32)/PocetMJ,1))</f>
        <v>0</v>
      </c>
    </row>
    <row r="8" spans="1:57" x14ac:dyDescent="0.2">
      <c r="A8" s="29" t="s">
        <v>9</v>
      </c>
      <c r="B8" s="13"/>
      <c r="C8" s="205" t="s">
        <v>221</v>
      </c>
      <c r="D8" s="205"/>
      <c r="E8" s="206"/>
      <c r="F8" s="30" t="s">
        <v>10</v>
      </c>
      <c r="G8" s="31"/>
      <c r="H8" s="32"/>
      <c r="I8" s="33"/>
    </row>
    <row r="9" spans="1:57" x14ac:dyDescent="0.2">
      <c r="A9" s="29" t="s">
        <v>11</v>
      </c>
      <c r="B9" s="13"/>
      <c r="C9" s="205" t="str">
        <f>Projektant</f>
        <v>BYVAST pro s.r.o.</v>
      </c>
      <c r="D9" s="205"/>
      <c r="E9" s="206"/>
      <c r="F9" s="13"/>
      <c r="G9" s="34"/>
      <c r="H9" s="35"/>
    </row>
    <row r="10" spans="1:57" x14ac:dyDescent="0.2">
      <c r="A10" s="29" t="s">
        <v>12</v>
      </c>
      <c r="B10" s="13"/>
      <c r="C10" s="205" t="s">
        <v>220</v>
      </c>
      <c r="D10" s="205"/>
      <c r="E10" s="205"/>
      <c r="F10" s="36"/>
      <c r="G10" s="37"/>
      <c r="H10" s="38"/>
    </row>
    <row r="11" spans="1:57" ht="13.5" customHeight="1" x14ac:dyDescent="0.2">
      <c r="A11" s="29" t="s">
        <v>13</v>
      </c>
      <c r="B11" s="13"/>
      <c r="C11" s="205"/>
      <c r="D11" s="205"/>
      <c r="E11" s="205"/>
      <c r="F11" s="39" t="s">
        <v>14</v>
      </c>
      <c r="G11" s="40" t="s">
        <v>74</v>
      </c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15</v>
      </c>
      <c r="B12" s="10"/>
      <c r="C12" s="207"/>
      <c r="D12" s="207"/>
      <c r="E12" s="207"/>
      <c r="F12" s="43" t="s">
        <v>16</v>
      </c>
      <c r="G12" s="44"/>
      <c r="H12" s="35"/>
    </row>
    <row r="13" spans="1:57" ht="28.5" customHeight="1" thickBot="1" x14ac:dyDescent="0.25">
      <c r="A13" s="45" t="s">
        <v>17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18</v>
      </c>
      <c r="B14" s="50"/>
      <c r="C14" s="51"/>
      <c r="D14" s="52" t="s">
        <v>19</v>
      </c>
      <c r="E14" s="53"/>
      <c r="F14" s="53"/>
      <c r="G14" s="51"/>
    </row>
    <row r="15" spans="1:57" ht="15.95" customHeight="1" x14ac:dyDescent="0.2">
      <c r="A15" s="54"/>
      <c r="B15" s="55" t="s">
        <v>20</v>
      </c>
      <c r="C15" s="56">
        <f>HSV</f>
        <v>0</v>
      </c>
      <c r="D15" s="57" t="str">
        <f>Rekapitulace!A21</f>
        <v>Mimostaveništní doprava</v>
      </c>
      <c r="E15" s="58"/>
      <c r="F15" s="59"/>
      <c r="G15" s="56">
        <f>Rekapitulace!I21</f>
        <v>0</v>
      </c>
    </row>
    <row r="16" spans="1:57" ht="15.95" customHeight="1" x14ac:dyDescent="0.2">
      <c r="A16" s="54" t="s">
        <v>21</v>
      </c>
      <c r="B16" s="55" t="s">
        <v>22</v>
      </c>
      <c r="C16" s="56">
        <f>PSV</f>
        <v>0</v>
      </c>
      <c r="D16" s="9" t="str">
        <f>Rekapitulace!A22</f>
        <v>Zařízení staveniště</v>
      </c>
      <c r="E16" s="60"/>
      <c r="F16" s="61"/>
      <c r="G16" s="56">
        <f>Rekapitulace!I22</f>
        <v>0</v>
      </c>
    </row>
    <row r="17" spans="1:7" ht="15.95" customHeight="1" x14ac:dyDescent="0.2">
      <c r="A17" s="54" t="s">
        <v>23</v>
      </c>
      <c r="B17" s="55" t="s">
        <v>24</v>
      </c>
      <c r="C17" s="56">
        <f>Mont</f>
        <v>0</v>
      </c>
      <c r="D17" s="9"/>
      <c r="E17" s="60"/>
      <c r="F17" s="61"/>
      <c r="G17" s="56"/>
    </row>
    <row r="18" spans="1:7" ht="15.95" customHeight="1" x14ac:dyDescent="0.2">
      <c r="A18" s="62" t="s">
        <v>25</v>
      </c>
      <c r="B18" s="63" t="s">
        <v>26</v>
      </c>
      <c r="C18" s="56">
        <f>Dodavka</f>
        <v>0</v>
      </c>
      <c r="D18" s="9"/>
      <c r="E18" s="60"/>
      <c r="F18" s="61"/>
      <c r="G18" s="56"/>
    </row>
    <row r="19" spans="1:7" ht="15.95" customHeight="1" x14ac:dyDescent="0.2">
      <c r="A19" s="64" t="s">
        <v>27</v>
      </c>
      <c r="B19" s="55"/>
      <c r="C19" s="56">
        <f>SUM(C15:C18)</f>
        <v>0</v>
      </c>
      <c r="D19" s="9"/>
      <c r="E19" s="60"/>
      <c r="F19" s="61"/>
      <c r="G19" s="56"/>
    </row>
    <row r="20" spans="1:7" ht="15.95" customHeight="1" x14ac:dyDescent="0.2">
      <c r="A20" s="64"/>
      <c r="B20" s="55"/>
      <c r="C20" s="56"/>
      <c r="D20" s="9"/>
      <c r="E20" s="60"/>
      <c r="F20" s="61"/>
      <c r="G20" s="56"/>
    </row>
    <row r="21" spans="1:7" ht="15.95" customHeight="1" x14ac:dyDescent="0.2">
      <c r="A21" s="64" t="s">
        <v>28</v>
      </c>
      <c r="B21" s="55"/>
      <c r="C21" s="56">
        <f>HZS</f>
        <v>0</v>
      </c>
      <c r="D21" s="9"/>
      <c r="E21" s="60"/>
      <c r="F21" s="61"/>
      <c r="G21" s="56"/>
    </row>
    <row r="22" spans="1:7" ht="15.95" customHeight="1" x14ac:dyDescent="0.2">
      <c r="A22" s="65" t="s">
        <v>29</v>
      </c>
      <c r="B22" s="66"/>
      <c r="C22" s="56">
        <f>C19+C21</f>
        <v>0</v>
      </c>
      <c r="D22" s="9" t="s">
        <v>30</v>
      </c>
      <c r="E22" s="60"/>
      <c r="F22" s="61"/>
      <c r="G22" s="56">
        <f>G23-SUM(G15:G21)</f>
        <v>0</v>
      </c>
    </row>
    <row r="23" spans="1:7" ht="15.95" customHeight="1" thickBot="1" x14ac:dyDescent="0.25">
      <c r="A23" s="208" t="s">
        <v>31</v>
      </c>
      <c r="B23" s="209"/>
      <c r="C23" s="67">
        <f>C22+G23</f>
        <v>0</v>
      </c>
      <c r="D23" s="68" t="s">
        <v>32</v>
      </c>
      <c r="E23" s="69"/>
      <c r="F23" s="70"/>
      <c r="G23" s="56">
        <f>VRN</f>
        <v>0</v>
      </c>
    </row>
    <row r="24" spans="1:7" x14ac:dyDescent="0.2">
      <c r="A24" s="71" t="s">
        <v>33</v>
      </c>
      <c r="B24" s="72"/>
      <c r="C24" s="73"/>
      <c r="D24" s="72" t="s">
        <v>34</v>
      </c>
      <c r="E24" s="72"/>
      <c r="F24" s="74" t="s">
        <v>35</v>
      </c>
      <c r="G24" s="75"/>
    </row>
    <row r="25" spans="1:7" x14ac:dyDescent="0.2">
      <c r="A25" s="188" t="s">
        <v>36</v>
      </c>
      <c r="B25" s="189"/>
      <c r="C25" s="190"/>
      <c r="D25" s="189" t="s">
        <v>36</v>
      </c>
      <c r="E25" s="191"/>
      <c r="F25" s="192" t="s">
        <v>36</v>
      </c>
      <c r="G25" s="193"/>
    </row>
    <row r="26" spans="1:7" ht="37.5" customHeight="1" x14ac:dyDescent="0.2">
      <c r="A26" s="188" t="s">
        <v>37</v>
      </c>
      <c r="B26" s="194"/>
      <c r="C26" s="190"/>
      <c r="D26" s="189" t="s">
        <v>37</v>
      </c>
      <c r="E26" s="191"/>
      <c r="F26" s="192" t="s">
        <v>37</v>
      </c>
      <c r="G26" s="193"/>
    </row>
    <row r="27" spans="1:7" x14ac:dyDescent="0.2">
      <c r="A27" s="188"/>
      <c r="B27" s="195"/>
      <c r="C27" s="190"/>
      <c r="D27" s="189"/>
      <c r="E27" s="191"/>
      <c r="F27" s="192"/>
      <c r="G27" s="193"/>
    </row>
    <row r="28" spans="1:7" x14ac:dyDescent="0.2">
      <c r="A28" s="188" t="s">
        <v>38</v>
      </c>
      <c r="B28" s="189"/>
      <c r="C28" s="190"/>
      <c r="D28" s="192" t="s">
        <v>39</v>
      </c>
      <c r="E28" s="190"/>
      <c r="F28" s="196" t="s">
        <v>39</v>
      </c>
      <c r="G28" s="193"/>
    </row>
    <row r="29" spans="1:7" ht="69" customHeight="1" x14ac:dyDescent="0.2">
      <c r="A29" s="188"/>
      <c r="B29" s="189"/>
      <c r="C29" s="197"/>
      <c r="D29" s="198"/>
      <c r="E29" s="197"/>
      <c r="F29" s="189"/>
      <c r="G29" s="193"/>
    </row>
    <row r="30" spans="1:7" x14ac:dyDescent="0.2">
      <c r="A30" s="77" t="s">
        <v>40</v>
      </c>
      <c r="B30" s="78"/>
      <c r="C30" s="79">
        <v>21</v>
      </c>
      <c r="D30" s="78" t="s">
        <v>41</v>
      </c>
      <c r="E30" s="80"/>
      <c r="F30" s="210">
        <f>C23-F32</f>
        <v>0</v>
      </c>
      <c r="G30" s="211"/>
    </row>
    <row r="31" spans="1:7" x14ac:dyDescent="0.2">
      <c r="A31" s="77" t="s">
        <v>42</v>
      </c>
      <c r="B31" s="78"/>
      <c r="C31" s="79">
        <f>SazbaDPH1</f>
        <v>21</v>
      </c>
      <c r="D31" s="78" t="s">
        <v>43</v>
      </c>
      <c r="E31" s="80"/>
      <c r="F31" s="210">
        <f>ROUND(PRODUCT(F30,C31/100),0)</f>
        <v>0</v>
      </c>
      <c r="G31" s="211"/>
    </row>
    <row r="32" spans="1:7" x14ac:dyDescent="0.2">
      <c r="A32" s="77" t="s">
        <v>40</v>
      </c>
      <c r="B32" s="78"/>
      <c r="C32" s="79">
        <v>0</v>
      </c>
      <c r="D32" s="78" t="s">
        <v>43</v>
      </c>
      <c r="E32" s="80"/>
      <c r="F32" s="210">
        <v>0</v>
      </c>
      <c r="G32" s="211"/>
    </row>
    <row r="33" spans="1:8" x14ac:dyDescent="0.2">
      <c r="A33" s="77" t="s">
        <v>42</v>
      </c>
      <c r="B33" s="81"/>
      <c r="C33" s="82">
        <f>SazbaDPH2</f>
        <v>0</v>
      </c>
      <c r="D33" s="78" t="s">
        <v>43</v>
      </c>
      <c r="E33" s="61"/>
      <c r="F33" s="210">
        <f>ROUND(PRODUCT(F32,C33/100),0)</f>
        <v>0</v>
      </c>
      <c r="G33" s="211"/>
    </row>
    <row r="34" spans="1:8" s="86" customFormat="1" ht="19.5" customHeight="1" thickBot="1" x14ac:dyDescent="0.3">
      <c r="A34" s="83" t="s">
        <v>44</v>
      </c>
      <c r="B34" s="84"/>
      <c r="C34" s="84"/>
      <c r="D34" s="84"/>
      <c r="E34" s="85"/>
      <c r="F34" s="212">
        <f>ROUND(SUM(F30:F33),0)</f>
        <v>0</v>
      </c>
      <c r="G34" s="213"/>
    </row>
    <row r="36" spans="1:8" x14ac:dyDescent="0.2">
      <c r="A36" s="87" t="s">
        <v>45</v>
      </c>
      <c r="B36" s="87"/>
      <c r="C36" s="87"/>
      <c r="D36" s="87"/>
      <c r="E36" s="87"/>
      <c r="F36" s="87"/>
      <c r="G36" s="87"/>
      <c r="H36" t="s">
        <v>4</v>
      </c>
    </row>
    <row r="37" spans="1:8" ht="14.25" customHeight="1" x14ac:dyDescent="0.2">
      <c r="A37" s="87"/>
      <c r="B37" s="204"/>
      <c r="C37" s="204"/>
      <c r="D37" s="204"/>
      <c r="E37" s="204"/>
      <c r="F37" s="204"/>
      <c r="G37" s="204"/>
      <c r="H37" t="s">
        <v>4</v>
      </c>
    </row>
    <row r="38" spans="1:8" ht="12.75" customHeight="1" x14ac:dyDescent="0.2">
      <c r="A38" s="88"/>
      <c r="B38" s="204"/>
      <c r="C38" s="204"/>
      <c r="D38" s="204"/>
      <c r="E38" s="204"/>
      <c r="F38" s="204"/>
      <c r="G38" s="204"/>
      <c r="H38" t="s">
        <v>4</v>
      </c>
    </row>
    <row r="39" spans="1:8" x14ac:dyDescent="0.2">
      <c r="A39" s="88"/>
      <c r="B39" s="204"/>
      <c r="C39" s="204"/>
      <c r="D39" s="204"/>
      <c r="E39" s="204"/>
      <c r="F39" s="204"/>
      <c r="G39" s="204"/>
      <c r="H39" t="s">
        <v>4</v>
      </c>
    </row>
    <row r="40" spans="1:8" x14ac:dyDescent="0.2">
      <c r="A40" s="88"/>
      <c r="B40" s="204"/>
      <c r="C40" s="204"/>
      <c r="D40" s="204"/>
      <c r="E40" s="204"/>
      <c r="F40" s="204"/>
      <c r="G40" s="204"/>
      <c r="H40" t="s">
        <v>4</v>
      </c>
    </row>
    <row r="41" spans="1:8" x14ac:dyDescent="0.2">
      <c r="A41" s="88"/>
      <c r="B41" s="204"/>
      <c r="C41" s="204"/>
      <c r="D41" s="204"/>
      <c r="E41" s="204"/>
      <c r="F41" s="204"/>
      <c r="G41" s="204"/>
      <c r="H41" t="s">
        <v>4</v>
      </c>
    </row>
    <row r="42" spans="1:8" x14ac:dyDescent="0.2">
      <c r="A42" s="88"/>
      <c r="B42" s="204"/>
      <c r="C42" s="204"/>
      <c r="D42" s="204"/>
      <c r="E42" s="204"/>
      <c r="F42" s="204"/>
      <c r="G42" s="204"/>
      <c r="H42" t="s">
        <v>4</v>
      </c>
    </row>
    <row r="43" spans="1:8" x14ac:dyDescent="0.2">
      <c r="A43" s="88"/>
      <c r="B43" s="204"/>
      <c r="C43" s="204"/>
      <c r="D43" s="204"/>
      <c r="E43" s="204"/>
      <c r="F43" s="204"/>
      <c r="G43" s="204"/>
      <c r="H43" t="s">
        <v>4</v>
      </c>
    </row>
    <row r="44" spans="1:8" x14ac:dyDescent="0.2">
      <c r="A44" s="88"/>
      <c r="B44" s="204"/>
      <c r="C44" s="204"/>
      <c r="D44" s="204"/>
      <c r="E44" s="204"/>
      <c r="F44" s="204"/>
      <c r="G44" s="204"/>
      <c r="H44" t="s">
        <v>4</v>
      </c>
    </row>
    <row r="45" spans="1:8" ht="0.75" customHeight="1" x14ac:dyDescent="0.2">
      <c r="A45" s="88"/>
      <c r="B45" s="204"/>
      <c r="C45" s="204"/>
      <c r="D45" s="204"/>
      <c r="E45" s="204"/>
      <c r="F45" s="204"/>
      <c r="G45" s="204"/>
      <c r="H45" t="s">
        <v>4</v>
      </c>
    </row>
    <row r="46" spans="1:8" x14ac:dyDescent="0.2">
      <c r="B46" s="203"/>
      <c r="C46" s="203"/>
      <c r="D46" s="203"/>
      <c r="E46" s="203"/>
      <c r="F46" s="203"/>
      <c r="G46" s="203"/>
    </row>
    <row r="47" spans="1:8" x14ac:dyDescent="0.2">
      <c r="B47" s="203"/>
      <c r="C47" s="203"/>
      <c r="D47" s="203"/>
      <c r="E47" s="203"/>
      <c r="F47" s="203"/>
      <c r="G47" s="203"/>
    </row>
    <row r="48" spans="1:8" x14ac:dyDescent="0.2">
      <c r="B48" s="203"/>
      <c r="C48" s="203"/>
      <c r="D48" s="203"/>
      <c r="E48" s="203"/>
      <c r="F48" s="203"/>
      <c r="G48" s="203"/>
    </row>
    <row r="49" spans="2:7" x14ac:dyDescent="0.2">
      <c r="B49" s="203"/>
      <c r="C49" s="203"/>
      <c r="D49" s="203"/>
      <c r="E49" s="203"/>
      <c r="F49" s="203"/>
      <c r="G49" s="203"/>
    </row>
    <row r="50" spans="2:7" x14ac:dyDescent="0.2">
      <c r="B50" s="203"/>
      <c r="C50" s="203"/>
      <c r="D50" s="203"/>
      <c r="E50" s="203"/>
      <c r="F50" s="203"/>
      <c r="G50" s="203"/>
    </row>
    <row r="51" spans="2:7" x14ac:dyDescent="0.2">
      <c r="B51" s="203"/>
      <c r="C51" s="203"/>
      <c r="D51" s="203"/>
      <c r="E51" s="203"/>
      <c r="F51" s="203"/>
      <c r="G51" s="203"/>
    </row>
    <row r="52" spans="2:7" x14ac:dyDescent="0.2">
      <c r="B52" s="203"/>
      <c r="C52" s="203"/>
      <c r="D52" s="203"/>
      <c r="E52" s="203"/>
      <c r="F52" s="203"/>
      <c r="G52" s="203"/>
    </row>
    <row r="53" spans="2:7" x14ac:dyDescent="0.2">
      <c r="B53" s="203"/>
      <c r="C53" s="203"/>
      <c r="D53" s="203"/>
      <c r="E53" s="203"/>
      <c r="F53" s="203"/>
      <c r="G53" s="203"/>
    </row>
    <row r="54" spans="2:7" x14ac:dyDescent="0.2">
      <c r="B54" s="203"/>
      <c r="C54" s="203"/>
      <c r="D54" s="203"/>
      <c r="E54" s="203"/>
      <c r="F54" s="203"/>
      <c r="G54" s="203"/>
    </row>
    <row r="55" spans="2:7" x14ac:dyDescent="0.2">
      <c r="B55" s="203"/>
      <c r="C55" s="203"/>
      <c r="D55" s="203"/>
      <c r="E55" s="203"/>
      <c r="F55" s="203"/>
      <c r="G55" s="203"/>
    </row>
  </sheetData>
  <sheetProtection algorithmName="SHA-512" hashValue="j6tXnV4voGY3g8gCj+rdWx30GRWPD8g1ZoOp0ZSlbp9b4aDMt6ob0orPicEQgULhSci3VMDEYyy15LA5MuJ5eA==" saltValue="mbJ5ynceWfPBYWthLCtvWQ==" spinCount="100000" sheet="1" objects="1" scenarios="1"/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4"/>
  <sheetViews>
    <sheetView tabSelected="1" workbookViewId="0">
      <selection activeCell="H29" sqref="H29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14" t="s">
        <v>46</v>
      </c>
      <c r="B1" s="215"/>
      <c r="C1" s="89" t="str">
        <f>CONCATENATE(cislostavby," ",nazevstavby)</f>
        <v>17006B Oprava soc. zařízení v obejktu 29. dubna 259/33</v>
      </c>
      <c r="D1" s="90"/>
      <c r="E1" s="91"/>
      <c r="F1" s="90"/>
      <c r="G1" s="92" t="s">
        <v>47</v>
      </c>
      <c r="H1" s="93" t="s">
        <v>77</v>
      </c>
      <c r="I1" s="94"/>
    </row>
    <row r="2" spans="1:9" ht="13.5" thickBot="1" x14ac:dyDescent="0.25">
      <c r="A2" s="216" t="s">
        <v>48</v>
      </c>
      <c r="B2" s="217"/>
      <c r="C2" s="95" t="str">
        <f>CONCATENATE(cisloobjektu," ",nazevobjektu)</f>
        <v xml:space="preserve">01 </v>
      </c>
      <c r="D2" s="96"/>
      <c r="E2" s="97"/>
      <c r="F2" s="96"/>
      <c r="G2" s="218" t="s">
        <v>78</v>
      </c>
      <c r="H2" s="219"/>
      <c r="I2" s="220"/>
    </row>
    <row r="3" spans="1:9" ht="13.5" thickTop="1" x14ac:dyDescent="0.2">
      <c r="A3" s="76"/>
      <c r="B3" s="76"/>
      <c r="C3" s="76"/>
      <c r="D3" s="76"/>
      <c r="E3" s="76"/>
      <c r="F3" s="66"/>
      <c r="G3" s="76"/>
      <c r="H3" s="76"/>
      <c r="I3" s="76"/>
    </row>
    <row r="4" spans="1:9" ht="19.5" customHeight="1" x14ac:dyDescent="0.25">
      <c r="A4" s="98" t="s">
        <v>49</v>
      </c>
      <c r="B4" s="99"/>
      <c r="C4" s="99"/>
      <c r="D4" s="99"/>
      <c r="E4" s="100"/>
      <c r="F4" s="99"/>
      <c r="G4" s="99"/>
      <c r="H4" s="99"/>
      <c r="I4" s="99"/>
    </row>
    <row r="5" spans="1:9" ht="13.5" thickBot="1" x14ac:dyDescent="0.25">
      <c r="A5" s="76"/>
      <c r="B5" s="76"/>
      <c r="C5" s="76"/>
      <c r="D5" s="76"/>
      <c r="E5" s="76"/>
      <c r="F5" s="76"/>
      <c r="G5" s="76"/>
      <c r="H5" s="76"/>
      <c r="I5" s="76"/>
    </row>
    <row r="6" spans="1:9" s="35" customFormat="1" ht="13.5" thickBot="1" x14ac:dyDescent="0.25">
      <c r="A6" s="101"/>
      <c r="B6" s="102" t="s">
        <v>50</v>
      </c>
      <c r="C6" s="102"/>
      <c r="D6" s="103"/>
      <c r="E6" s="104" t="s">
        <v>51</v>
      </c>
      <c r="F6" s="105" t="s">
        <v>52</v>
      </c>
      <c r="G6" s="105" t="s">
        <v>53</v>
      </c>
      <c r="H6" s="105" t="s">
        <v>54</v>
      </c>
      <c r="I6" s="106" t="s">
        <v>28</v>
      </c>
    </row>
    <row r="7" spans="1:9" s="35" customFormat="1" x14ac:dyDescent="0.2">
      <c r="A7" s="184" t="str">
        <f>Položky!B7</f>
        <v>97</v>
      </c>
      <c r="B7" s="107" t="str">
        <f>Položky!C7</f>
        <v>Prorážení otvorů</v>
      </c>
      <c r="C7" s="66"/>
      <c r="D7" s="108"/>
      <c r="E7" s="185">
        <f>Položky!BA11</f>
        <v>0</v>
      </c>
      <c r="F7" s="186">
        <f>Položky!BB11</f>
        <v>0</v>
      </c>
      <c r="G7" s="186">
        <f>Položky!BC11</f>
        <v>0</v>
      </c>
      <c r="H7" s="186">
        <f>Položky!BD11</f>
        <v>0</v>
      </c>
      <c r="I7" s="187">
        <f>Položky!BE11</f>
        <v>0</v>
      </c>
    </row>
    <row r="8" spans="1:9" s="35" customFormat="1" x14ac:dyDescent="0.2">
      <c r="A8" s="184" t="str">
        <f>Položky!B12</f>
        <v>99</v>
      </c>
      <c r="B8" s="107" t="str">
        <f>Položky!C12</f>
        <v>Staveništní přesun hmot</v>
      </c>
      <c r="C8" s="66"/>
      <c r="D8" s="108"/>
      <c r="E8" s="185">
        <f>Položky!BA14</f>
        <v>0</v>
      </c>
      <c r="F8" s="186">
        <f>Položky!BB14</f>
        <v>0</v>
      </c>
      <c r="G8" s="186">
        <f>Položky!BC14</f>
        <v>0</v>
      </c>
      <c r="H8" s="186">
        <f>Položky!BD14</f>
        <v>0</v>
      </c>
      <c r="I8" s="187">
        <f>Položky!BE14</f>
        <v>0</v>
      </c>
    </row>
    <row r="9" spans="1:9" s="35" customFormat="1" x14ac:dyDescent="0.2">
      <c r="A9" s="184" t="str">
        <f>Položky!B15</f>
        <v>721</v>
      </c>
      <c r="B9" s="107" t="str">
        <f>Položky!C15</f>
        <v>Vnitřní kanalizace</v>
      </c>
      <c r="C9" s="66"/>
      <c r="D9" s="108"/>
      <c r="E9" s="185">
        <f>Položky!BA22</f>
        <v>0</v>
      </c>
      <c r="F9" s="186">
        <f>Položky!BB22</f>
        <v>0</v>
      </c>
      <c r="G9" s="186">
        <f>Položky!BC22</f>
        <v>0</v>
      </c>
      <c r="H9" s="186">
        <f>Položky!BD22</f>
        <v>0</v>
      </c>
      <c r="I9" s="187">
        <f>Položky!BE22</f>
        <v>0</v>
      </c>
    </row>
    <row r="10" spans="1:9" s="35" customFormat="1" x14ac:dyDescent="0.2">
      <c r="A10" s="184" t="str">
        <f>Položky!B23</f>
        <v>725</v>
      </c>
      <c r="B10" s="107" t="str">
        <f>Položky!C23</f>
        <v>Zařizovací předměty</v>
      </c>
      <c r="C10" s="66"/>
      <c r="D10" s="108"/>
      <c r="E10" s="185">
        <f>Položky!BA44</f>
        <v>0</v>
      </c>
      <c r="F10" s="186">
        <f>Položky!BB44</f>
        <v>0</v>
      </c>
      <c r="G10" s="186">
        <f>Položky!BC44</f>
        <v>0</v>
      </c>
      <c r="H10" s="186">
        <f>Položky!BD44</f>
        <v>0</v>
      </c>
      <c r="I10" s="187">
        <f>Položky!BE44</f>
        <v>0</v>
      </c>
    </row>
    <row r="11" spans="1:9" s="35" customFormat="1" x14ac:dyDescent="0.2">
      <c r="A11" s="184" t="str">
        <f>Položky!B45</f>
        <v>733</v>
      </c>
      <c r="B11" s="107" t="str">
        <f>Položky!C45</f>
        <v>Rozvod potrubí</v>
      </c>
      <c r="C11" s="66"/>
      <c r="D11" s="108"/>
      <c r="E11" s="185">
        <f>Položky!BA49</f>
        <v>0</v>
      </c>
      <c r="F11" s="186">
        <f>Položky!BB49</f>
        <v>0</v>
      </c>
      <c r="G11" s="186">
        <f>Položky!BC49</f>
        <v>0</v>
      </c>
      <c r="H11" s="186">
        <f>Položky!BD49</f>
        <v>0</v>
      </c>
      <c r="I11" s="187">
        <f>Položky!BE49</f>
        <v>0</v>
      </c>
    </row>
    <row r="12" spans="1:9" s="35" customFormat="1" x14ac:dyDescent="0.2">
      <c r="A12" s="184" t="str">
        <f>Položky!B50</f>
        <v>734</v>
      </c>
      <c r="B12" s="107" t="str">
        <f>Položky!C50</f>
        <v>Armatury</v>
      </c>
      <c r="C12" s="66"/>
      <c r="D12" s="108"/>
      <c r="E12" s="185">
        <f>Položky!BA56</f>
        <v>0</v>
      </c>
      <c r="F12" s="186">
        <f>Položky!BB56</f>
        <v>0</v>
      </c>
      <c r="G12" s="186">
        <f>Položky!BC56</f>
        <v>0</v>
      </c>
      <c r="H12" s="186">
        <f>Položky!BD56</f>
        <v>0</v>
      </c>
      <c r="I12" s="187">
        <f>Položky!BE56</f>
        <v>0</v>
      </c>
    </row>
    <row r="13" spans="1:9" s="35" customFormat="1" x14ac:dyDescent="0.2">
      <c r="A13" s="184" t="str">
        <f>Položky!B57</f>
        <v>735</v>
      </c>
      <c r="B13" s="107" t="str">
        <f>Položky!C57</f>
        <v>Otopná tělesa</v>
      </c>
      <c r="C13" s="66"/>
      <c r="D13" s="108"/>
      <c r="E13" s="185">
        <f>Položky!BA61</f>
        <v>0</v>
      </c>
      <c r="F13" s="186">
        <f>Položky!BB61</f>
        <v>0</v>
      </c>
      <c r="G13" s="186">
        <f>Položky!BC61</f>
        <v>0</v>
      </c>
      <c r="H13" s="186">
        <f>Položky!BD61</f>
        <v>0</v>
      </c>
      <c r="I13" s="187">
        <f>Položky!BE61</f>
        <v>0</v>
      </c>
    </row>
    <row r="14" spans="1:9" s="35" customFormat="1" x14ac:dyDescent="0.2">
      <c r="A14" s="184" t="str">
        <f>Položky!B62</f>
        <v>722</v>
      </c>
      <c r="B14" s="107" t="str">
        <f>Položky!C62</f>
        <v>Vnitřní vodovod</v>
      </c>
      <c r="C14" s="66"/>
      <c r="D14" s="108"/>
      <c r="E14" s="185">
        <f>Položky!BA75</f>
        <v>0</v>
      </c>
      <c r="F14" s="186">
        <f>Položky!BB75</f>
        <v>0</v>
      </c>
      <c r="G14" s="186">
        <f>Položky!BC75</f>
        <v>0</v>
      </c>
      <c r="H14" s="186">
        <f>Položky!BD75</f>
        <v>0</v>
      </c>
      <c r="I14" s="187">
        <f>Položky!BE75</f>
        <v>0</v>
      </c>
    </row>
    <row r="15" spans="1:9" s="35" customFormat="1" ht="13.5" thickBot="1" x14ac:dyDescent="0.25">
      <c r="A15" s="184" t="str">
        <f>Položky!B76</f>
        <v>D96</v>
      </c>
      <c r="B15" s="107" t="str">
        <f>Položky!C76</f>
        <v>Přesuny suti a vybouraných hmot</v>
      </c>
      <c r="C15" s="66"/>
      <c r="D15" s="108"/>
      <c r="E15" s="185">
        <f>Položky!BA82</f>
        <v>0</v>
      </c>
      <c r="F15" s="186">
        <f>Položky!BB82</f>
        <v>0</v>
      </c>
      <c r="G15" s="186">
        <f>Položky!BC82</f>
        <v>0</v>
      </c>
      <c r="H15" s="186">
        <f>Položky!BD82</f>
        <v>0</v>
      </c>
      <c r="I15" s="187">
        <f>Položky!BE82</f>
        <v>0</v>
      </c>
    </row>
    <row r="16" spans="1:9" s="115" customFormat="1" ht="13.5" thickBot="1" x14ac:dyDescent="0.25">
      <c r="A16" s="109"/>
      <c r="B16" s="110" t="s">
        <v>55</v>
      </c>
      <c r="C16" s="110"/>
      <c r="D16" s="111"/>
      <c r="E16" s="112">
        <f>SUM(E7:E15)</f>
        <v>0</v>
      </c>
      <c r="F16" s="113">
        <f>SUM(F7:F15)</f>
        <v>0</v>
      </c>
      <c r="G16" s="113">
        <f>SUM(G7:G15)</f>
        <v>0</v>
      </c>
      <c r="H16" s="113">
        <f>SUM(H7:H15)</f>
        <v>0</v>
      </c>
      <c r="I16" s="114">
        <f>SUM(I7:I15)</f>
        <v>0</v>
      </c>
    </row>
    <row r="17" spans="1:57" x14ac:dyDescent="0.2">
      <c r="A17" s="66"/>
      <c r="B17" s="66"/>
      <c r="C17" s="66"/>
      <c r="D17" s="66"/>
      <c r="E17" s="66"/>
      <c r="F17" s="66"/>
      <c r="G17" s="66"/>
      <c r="H17" s="66"/>
      <c r="I17" s="66"/>
    </row>
    <row r="18" spans="1:57" ht="19.5" customHeight="1" x14ac:dyDescent="0.25">
      <c r="A18" s="99" t="s">
        <v>56</v>
      </c>
      <c r="B18" s="99"/>
      <c r="C18" s="99"/>
      <c r="D18" s="99"/>
      <c r="E18" s="99"/>
      <c r="F18" s="99"/>
      <c r="G18" s="116"/>
      <c r="H18" s="99"/>
      <c r="I18" s="99"/>
      <c r="BA18" s="41"/>
      <c r="BB18" s="41"/>
      <c r="BC18" s="41"/>
      <c r="BD18" s="41"/>
      <c r="BE18" s="41"/>
    </row>
    <row r="19" spans="1:57" ht="13.5" thickBot="1" x14ac:dyDescent="0.25">
      <c r="A19" s="76"/>
      <c r="B19" s="76"/>
      <c r="C19" s="76"/>
      <c r="D19" s="76"/>
      <c r="E19" s="76"/>
      <c r="F19" s="76"/>
      <c r="G19" s="76"/>
      <c r="H19" s="76"/>
      <c r="I19" s="76"/>
    </row>
    <row r="20" spans="1:57" x14ac:dyDescent="0.2">
      <c r="A20" s="71" t="s">
        <v>57</v>
      </c>
      <c r="B20" s="72"/>
      <c r="C20" s="72"/>
      <c r="D20" s="117"/>
      <c r="E20" s="118" t="s">
        <v>58</v>
      </c>
      <c r="F20" s="119" t="s">
        <v>59</v>
      </c>
      <c r="G20" s="120" t="s">
        <v>60</v>
      </c>
      <c r="H20" s="121"/>
      <c r="I20" s="122" t="s">
        <v>58</v>
      </c>
    </row>
    <row r="21" spans="1:57" x14ac:dyDescent="0.2">
      <c r="A21" s="64" t="s">
        <v>218</v>
      </c>
      <c r="B21" s="55"/>
      <c r="C21" s="55"/>
      <c r="D21" s="123"/>
      <c r="E21" s="228"/>
      <c r="F21" s="199"/>
      <c r="G21" s="124">
        <f>CHOOSE(BA21+1,HSV+PSV,HSV+PSV+Mont,HSV+PSV+Dodavka+Mont,HSV,PSV,Mont,Dodavka,Mont+Dodavka,0)</f>
        <v>0</v>
      </c>
      <c r="H21" s="125"/>
      <c r="I21" s="126">
        <f>E21+F21*G21/100</f>
        <v>0</v>
      </c>
      <c r="BA21">
        <v>1</v>
      </c>
    </row>
    <row r="22" spans="1:57" x14ac:dyDescent="0.2">
      <c r="A22" s="64" t="s">
        <v>219</v>
      </c>
      <c r="B22" s="55"/>
      <c r="C22" s="55"/>
      <c r="D22" s="123"/>
      <c r="E22" s="228"/>
      <c r="F22" s="199"/>
      <c r="G22" s="124">
        <f>CHOOSE(BA22+1,HSV+PSV,HSV+PSV+Mont,HSV+PSV+Dodavka+Mont,HSV,PSV,Mont,Dodavka,Mont+Dodavka,0)</f>
        <v>0</v>
      </c>
      <c r="H22" s="125"/>
      <c r="I22" s="126">
        <f>E22+F22*G22/100</f>
        <v>0</v>
      </c>
      <c r="BA22">
        <v>1</v>
      </c>
    </row>
    <row r="23" spans="1:57" ht="13.5" thickBot="1" x14ac:dyDescent="0.25">
      <c r="A23" s="127"/>
      <c r="B23" s="128" t="s">
        <v>61</v>
      </c>
      <c r="C23" s="129"/>
      <c r="D23" s="130"/>
      <c r="E23" s="131"/>
      <c r="F23" s="132"/>
      <c r="G23" s="132"/>
      <c r="H23" s="221">
        <f>SUM(I21:I22)</f>
        <v>0</v>
      </c>
      <c r="I23" s="222"/>
    </row>
    <row r="25" spans="1:57" x14ac:dyDescent="0.2">
      <c r="B25" s="115"/>
      <c r="F25" s="133"/>
      <c r="G25" s="134"/>
      <c r="H25" s="134"/>
      <c r="I25" s="135"/>
    </row>
    <row r="26" spans="1:57" x14ac:dyDescent="0.2">
      <c r="F26" s="133"/>
      <c r="G26" s="134"/>
      <c r="H26" s="134"/>
      <c r="I26" s="135"/>
    </row>
    <row r="27" spans="1:57" x14ac:dyDescent="0.2">
      <c r="F27" s="133"/>
      <c r="G27" s="134"/>
      <c r="H27" s="134"/>
      <c r="I27" s="135"/>
    </row>
    <row r="28" spans="1:57" x14ac:dyDescent="0.2">
      <c r="F28" s="133"/>
      <c r="G28" s="134"/>
      <c r="H28" s="134"/>
      <c r="I28" s="135"/>
    </row>
    <row r="29" spans="1:57" x14ac:dyDescent="0.2">
      <c r="F29" s="133"/>
      <c r="G29" s="134"/>
      <c r="H29" s="134"/>
      <c r="I29" s="135"/>
    </row>
    <row r="30" spans="1:57" x14ac:dyDescent="0.2">
      <c r="F30" s="133"/>
      <c r="G30" s="134"/>
      <c r="H30" s="134"/>
      <c r="I30" s="135"/>
    </row>
    <row r="31" spans="1:57" x14ac:dyDescent="0.2">
      <c r="F31" s="133"/>
      <c r="G31" s="134"/>
      <c r="H31" s="134"/>
      <c r="I31" s="135"/>
    </row>
    <row r="32" spans="1:57" x14ac:dyDescent="0.2">
      <c r="F32" s="133"/>
      <c r="G32" s="134"/>
      <c r="H32" s="134"/>
      <c r="I32" s="135"/>
    </row>
    <row r="33" spans="6:9" x14ac:dyDescent="0.2">
      <c r="F33" s="133"/>
      <c r="G33" s="134"/>
      <c r="H33" s="134"/>
      <c r="I33" s="135"/>
    </row>
    <row r="34" spans="6:9" x14ac:dyDescent="0.2">
      <c r="F34" s="133"/>
      <c r="G34" s="134"/>
      <c r="H34" s="134"/>
      <c r="I34" s="135"/>
    </row>
    <row r="35" spans="6:9" x14ac:dyDescent="0.2">
      <c r="F35" s="133"/>
      <c r="G35" s="134"/>
      <c r="H35" s="134"/>
      <c r="I35" s="135"/>
    </row>
    <row r="36" spans="6:9" x14ac:dyDescent="0.2">
      <c r="F36" s="133"/>
      <c r="G36" s="134"/>
      <c r="H36" s="134"/>
      <c r="I36" s="135"/>
    </row>
    <row r="37" spans="6:9" x14ac:dyDescent="0.2">
      <c r="F37" s="133"/>
      <c r="G37" s="134"/>
      <c r="H37" s="134"/>
      <c r="I37" s="135"/>
    </row>
    <row r="38" spans="6:9" x14ac:dyDescent="0.2">
      <c r="F38" s="133"/>
      <c r="G38" s="134"/>
      <c r="H38" s="134"/>
      <c r="I38" s="135"/>
    </row>
    <row r="39" spans="6:9" x14ac:dyDescent="0.2">
      <c r="F39" s="133"/>
      <c r="G39" s="134"/>
      <c r="H39" s="134"/>
      <c r="I39" s="135"/>
    </row>
    <row r="40" spans="6:9" x14ac:dyDescent="0.2">
      <c r="F40" s="133"/>
      <c r="G40" s="134"/>
      <c r="H40" s="134"/>
      <c r="I40" s="135"/>
    </row>
    <row r="41" spans="6:9" x14ac:dyDescent="0.2">
      <c r="F41" s="133"/>
      <c r="G41" s="134"/>
      <c r="H41" s="134"/>
      <c r="I41" s="135"/>
    </row>
    <row r="42" spans="6:9" x14ac:dyDescent="0.2">
      <c r="F42" s="133"/>
      <c r="G42" s="134"/>
      <c r="H42" s="134"/>
      <c r="I42" s="135"/>
    </row>
    <row r="43" spans="6:9" x14ac:dyDescent="0.2">
      <c r="F43" s="133"/>
      <c r="G43" s="134"/>
      <c r="H43" s="134"/>
      <c r="I43" s="135"/>
    </row>
    <row r="44" spans="6:9" x14ac:dyDescent="0.2">
      <c r="F44" s="133"/>
      <c r="G44" s="134"/>
      <c r="H44" s="134"/>
      <c r="I44" s="135"/>
    </row>
    <row r="45" spans="6:9" x14ac:dyDescent="0.2">
      <c r="F45" s="133"/>
      <c r="G45" s="134"/>
      <c r="H45" s="134"/>
      <c r="I45" s="135"/>
    </row>
    <row r="46" spans="6:9" x14ac:dyDescent="0.2">
      <c r="F46" s="133"/>
      <c r="G46" s="134"/>
      <c r="H46" s="134"/>
      <c r="I46" s="135"/>
    </row>
    <row r="47" spans="6:9" x14ac:dyDescent="0.2">
      <c r="F47" s="133"/>
      <c r="G47" s="134"/>
      <c r="H47" s="134"/>
      <c r="I47" s="135"/>
    </row>
    <row r="48" spans="6:9" x14ac:dyDescent="0.2">
      <c r="F48" s="133"/>
      <c r="G48" s="134"/>
      <c r="H48" s="134"/>
      <c r="I48" s="135"/>
    </row>
    <row r="49" spans="6:9" x14ac:dyDescent="0.2">
      <c r="F49" s="133"/>
      <c r="G49" s="134"/>
      <c r="H49" s="134"/>
      <c r="I49" s="135"/>
    </row>
    <row r="50" spans="6:9" x14ac:dyDescent="0.2">
      <c r="F50" s="133"/>
      <c r="G50" s="134"/>
      <c r="H50" s="134"/>
      <c r="I50" s="135"/>
    </row>
    <row r="51" spans="6:9" x14ac:dyDescent="0.2">
      <c r="F51" s="133"/>
      <c r="G51" s="134"/>
      <c r="H51" s="134"/>
      <c r="I51" s="135"/>
    </row>
    <row r="52" spans="6:9" x14ac:dyDescent="0.2">
      <c r="F52" s="133"/>
      <c r="G52" s="134"/>
      <c r="H52" s="134"/>
      <c r="I52" s="135"/>
    </row>
    <row r="53" spans="6:9" x14ac:dyDescent="0.2">
      <c r="F53" s="133"/>
      <c r="G53" s="134"/>
      <c r="H53" s="134"/>
      <c r="I53" s="135"/>
    </row>
    <row r="54" spans="6:9" x14ac:dyDescent="0.2">
      <c r="F54" s="133"/>
      <c r="G54" s="134"/>
      <c r="H54" s="134"/>
      <c r="I54" s="135"/>
    </row>
    <row r="55" spans="6:9" x14ac:dyDescent="0.2">
      <c r="F55" s="133"/>
      <c r="G55" s="134"/>
      <c r="H55" s="134"/>
      <c r="I55" s="135"/>
    </row>
    <row r="56" spans="6:9" x14ac:dyDescent="0.2">
      <c r="F56" s="133"/>
      <c r="G56" s="134"/>
      <c r="H56" s="134"/>
      <c r="I56" s="135"/>
    </row>
    <row r="57" spans="6:9" x14ac:dyDescent="0.2">
      <c r="F57" s="133"/>
      <c r="G57" s="134"/>
      <c r="H57" s="134"/>
      <c r="I57" s="135"/>
    </row>
    <row r="58" spans="6:9" x14ac:dyDescent="0.2">
      <c r="F58" s="133"/>
      <c r="G58" s="134"/>
      <c r="H58" s="134"/>
      <c r="I58" s="135"/>
    </row>
    <row r="59" spans="6:9" x14ac:dyDescent="0.2">
      <c r="F59" s="133"/>
      <c r="G59" s="134"/>
      <c r="H59" s="134"/>
      <c r="I59" s="135"/>
    </row>
    <row r="60" spans="6:9" x14ac:dyDescent="0.2">
      <c r="F60" s="133"/>
      <c r="G60" s="134"/>
      <c r="H60" s="134"/>
      <c r="I60" s="135"/>
    </row>
    <row r="61" spans="6:9" x14ac:dyDescent="0.2">
      <c r="F61" s="133"/>
      <c r="G61" s="134"/>
      <c r="H61" s="134"/>
      <c r="I61" s="135"/>
    </row>
    <row r="62" spans="6:9" x14ac:dyDescent="0.2">
      <c r="F62" s="133"/>
      <c r="G62" s="134"/>
      <c r="H62" s="134"/>
      <c r="I62" s="135"/>
    </row>
    <row r="63" spans="6:9" x14ac:dyDescent="0.2">
      <c r="F63" s="133"/>
      <c r="G63" s="134"/>
      <c r="H63" s="134"/>
      <c r="I63" s="135"/>
    </row>
    <row r="64" spans="6:9" x14ac:dyDescent="0.2">
      <c r="F64" s="133"/>
      <c r="G64" s="134"/>
      <c r="H64" s="134"/>
      <c r="I64" s="135"/>
    </row>
    <row r="65" spans="6:9" x14ac:dyDescent="0.2">
      <c r="F65" s="133"/>
      <c r="G65" s="134"/>
      <c r="H65" s="134"/>
      <c r="I65" s="135"/>
    </row>
    <row r="66" spans="6:9" x14ac:dyDescent="0.2">
      <c r="F66" s="133"/>
      <c r="G66" s="134"/>
      <c r="H66" s="134"/>
      <c r="I66" s="135"/>
    </row>
    <row r="67" spans="6:9" x14ac:dyDescent="0.2">
      <c r="F67" s="133"/>
      <c r="G67" s="134"/>
      <c r="H67" s="134"/>
      <c r="I67" s="135"/>
    </row>
    <row r="68" spans="6:9" x14ac:dyDescent="0.2">
      <c r="F68" s="133"/>
      <c r="G68" s="134"/>
      <c r="H68" s="134"/>
      <c r="I68" s="135"/>
    </row>
    <row r="69" spans="6:9" x14ac:dyDescent="0.2">
      <c r="F69" s="133"/>
      <c r="G69" s="134"/>
      <c r="H69" s="134"/>
      <c r="I69" s="135"/>
    </row>
    <row r="70" spans="6:9" x14ac:dyDescent="0.2">
      <c r="F70" s="133"/>
      <c r="G70" s="134"/>
      <c r="H70" s="134"/>
      <c r="I70" s="135"/>
    </row>
    <row r="71" spans="6:9" x14ac:dyDescent="0.2">
      <c r="F71" s="133"/>
      <c r="G71" s="134"/>
      <c r="H71" s="134"/>
      <c r="I71" s="135"/>
    </row>
    <row r="72" spans="6:9" x14ac:dyDescent="0.2">
      <c r="F72" s="133"/>
      <c r="G72" s="134"/>
      <c r="H72" s="134"/>
      <c r="I72" s="135"/>
    </row>
    <row r="73" spans="6:9" x14ac:dyDescent="0.2">
      <c r="F73" s="133"/>
      <c r="G73" s="134"/>
      <c r="H73" s="134"/>
      <c r="I73" s="135"/>
    </row>
    <row r="74" spans="6:9" x14ac:dyDescent="0.2">
      <c r="F74" s="133"/>
      <c r="G74" s="134"/>
      <c r="H74" s="134"/>
      <c r="I74" s="135"/>
    </row>
  </sheetData>
  <sheetProtection algorithmName="SHA-512" hashValue="ht+dfW332U89mk8eisTL6G465fkJRwV221OcG5BpoiJD9p1OwhSn5ohnbfSdLAnOSKYRmbIRNWopE10jH6jtJA==" saltValue="i531kxjXvDttdBzLVEiMsg==" spinCount="100000" sheet="1" objects="1" scenarios="1"/>
  <mergeCells count="4">
    <mergeCell ref="A1:B1"/>
    <mergeCell ref="A2:B2"/>
    <mergeCell ref="G2:I2"/>
    <mergeCell ref="H23:I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55"/>
  <sheetViews>
    <sheetView showGridLines="0" showZeros="0" zoomScaleNormal="100" workbookViewId="0">
      <selection activeCell="F8" sqref="F8:F81"/>
    </sheetView>
  </sheetViews>
  <sheetFormatPr defaultRowHeight="12.75" x14ac:dyDescent="0.2"/>
  <cols>
    <col min="1" max="1" width="4.42578125" style="136" customWidth="1"/>
    <col min="2" max="2" width="11.5703125" style="136" customWidth="1"/>
    <col min="3" max="3" width="40.42578125" style="136" customWidth="1"/>
    <col min="4" max="4" width="5.5703125" style="136" customWidth="1"/>
    <col min="5" max="5" width="8.5703125" style="178" customWidth="1"/>
    <col min="6" max="6" width="9.85546875" style="136" customWidth="1"/>
    <col min="7" max="7" width="13.85546875" style="136" customWidth="1"/>
    <col min="8" max="11" width="9.140625" style="136"/>
    <col min="12" max="12" width="75.42578125" style="136" customWidth="1"/>
    <col min="13" max="13" width="45.28515625" style="136" customWidth="1"/>
    <col min="14" max="16384" width="9.140625" style="136"/>
  </cols>
  <sheetData>
    <row r="1" spans="1:104" ht="15.75" x14ac:dyDescent="0.25">
      <c r="A1" s="223" t="s">
        <v>73</v>
      </c>
      <c r="B1" s="223"/>
      <c r="C1" s="223"/>
      <c r="D1" s="223"/>
      <c r="E1" s="223"/>
      <c r="F1" s="223"/>
      <c r="G1" s="223"/>
    </row>
    <row r="2" spans="1:104" ht="14.25" customHeight="1" thickBot="1" x14ac:dyDescent="0.25">
      <c r="A2" s="137"/>
      <c r="B2" s="138"/>
      <c r="C2" s="139"/>
      <c r="D2" s="139"/>
      <c r="E2" s="140"/>
      <c r="F2" s="139"/>
      <c r="G2" s="139"/>
    </row>
    <row r="3" spans="1:104" ht="13.5" thickTop="1" x14ac:dyDescent="0.2">
      <c r="A3" s="214" t="s">
        <v>46</v>
      </c>
      <c r="B3" s="215"/>
      <c r="C3" s="89" t="str">
        <f>CONCATENATE(cislostavby," ",nazevstavby)</f>
        <v>17006B Oprava soc. zařízení v obejktu 29. dubna 259/33</v>
      </c>
      <c r="D3" s="141"/>
      <c r="E3" s="142" t="s">
        <v>62</v>
      </c>
      <c r="F3" s="143" t="str">
        <f>Rekapitulace!H1</f>
        <v>170060001</v>
      </c>
      <c r="G3" s="144"/>
    </row>
    <row r="4" spans="1:104" ht="13.5" thickBot="1" x14ac:dyDescent="0.25">
      <c r="A4" s="224" t="s">
        <v>48</v>
      </c>
      <c r="B4" s="217"/>
      <c r="C4" s="95" t="str">
        <f>CONCATENATE(cisloobjektu," ",nazevobjektu)</f>
        <v xml:space="preserve">01 </v>
      </c>
      <c r="D4" s="145"/>
      <c r="E4" s="225" t="str">
        <f>Rekapitulace!G2</f>
        <v>Rozpočet ZTI</v>
      </c>
      <c r="F4" s="226"/>
      <c r="G4" s="227"/>
    </row>
    <row r="5" spans="1:104" ht="13.5" thickTop="1" x14ac:dyDescent="0.2">
      <c r="A5" s="146"/>
      <c r="B5" s="137"/>
      <c r="C5" s="137"/>
      <c r="D5" s="137"/>
      <c r="E5" s="147"/>
      <c r="F5" s="137"/>
      <c r="G5" s="148"/>
    </row>
    <row r="6" spans="1:104" x14ac:dyDescent="0.2">
      <c r="A6" s="149" t="s">
        <v>63</v>
      </c>
      <c r="B6" s="150" t="s">
        <v>64</v>
      </c>
      <c r="C6" s="150" t="s">
        <v>65</v>
      </c>
      <c r="D6" s="150" t="s">
        <v>66</v>
      </c>
      <c r="E6" s="151" t="s">
        <v>67</v>
      </c>
      <c r="F6" s="150" t="s">
        <v>68</v>
      </c>
      <c r="G6" s="152" t="s">
        <v>69</v>
      </c>
    </row>
    <row r="7" spans="1:104" x14ac:dyDescent="0.2">
      <c r="A7" s="153" t="s">
        <v>70</v>
      </c>
      <c r="B7" s="154" t="s">
        <v>79</v>
      </c>
      <c r="C7" s="155" t="s">
        <v>80</v>
      </c>
      <c r="D7" s="156"/>
      <c r="E7" s="157"/>
      <c r="F7" s="157"/>
      <c r="G7" s="158"/>
      <c r="H7" s="159"/>
      <c r="I7" s="159"/>
      <c r="O7" s="160">
        <v>1</v>
      </c>
    </row>
    <row r="8" spans="1:104" x14ac:dyDescent="0.2">
      <c r="A8" s="161">
        <v>1</v>
      </c>
      <c r="B8" s="162" t="s">
        <v>81</v>
      </c>
      <c r="C8" s="163" t="s">
        <v>82</v>
      </c>
      <c r="D8" s="164" t="s">
        <v>83</v>
      </c>
      <c r="E8" s="165">
        <v>13</v>
      </c>
      <c r="F8" s="200">
        <v>0</v>
      </c>
      <c r="G8" s="166">
        <f>E8*F8</f>
        <v>0</v>
      </c>
      <c r="O8" s="160">
        <v>2</v>
      </c>
      <c r="AA8" s="136">
        <v>1</v>
      </c>
      <c r="AB8" s="136">
        <v>1</v>
      </c>
      <c r="AC8" s="136">
        <v>1</v>
      </c>
      <c r="AZ8" s="136">
        <v>1</v>
      </c>
      <c r="BA8" s="136">
        <f>IF(AZ8=1,G8,0)</f>
        <v>0</v>
      </c>
      <c r="BB8" s="136">
        <f>IF(AZ8=2,G8,0)</f>
        <v>0</v>
      </c>
      <c r="BC8" s="136">
        <f>IF(AZ8=3,G8,0)</f>
        <v>0</v>
      </c>
      <c r="BD8" s="136">
        <f>IF(AZ8=4,G8,0)</f>
        <v>0</v>
      </c>
      <c r="BE8" s="136">
        <f>IF(AZ8=5,G8,0)</f>
        <v>0</v>
      </c>
      <c r="CA8" s="167">
        <v>1</v>
      </c>
      <c r="CB8" s="167">
        <v>1</v>
      </c>
      <c r="CZ8" s="136">
        <v>0</v>
      </c>
    </row>
    <row r="9" spans="1:104" x14ac:dyDescent="0.2">
      <c r="A9" s="161">
        <v>2</v>
      </c>
      <c r="B9" s="162" t="s">
        <v>84</v>
      </c>
      <c r="C9" s="163" t="s">
        <v>85</v>
      </c>
      <c r="D9" s="164" t="s">
        <v>86</v>
      </c>
      <c r="E9" s="165">
        <v>50</v>
      </c>
      <c r="F9" s="200">
        <v>0</v>
      </c>
      <c r="G9" s="166">
        <f>E9*F9</f>
        <v>0</v>
      </c>
      <c r="O9" s="160">
        <v>2</v>
      </c>
      <c r="AA9" s="136">
        <v>1</v>
      </c>
      <c r="AB9" s="136">
        <v>1</v>
      </c>
      <c r="AC9" s="136">
        <v>1</v>
      </c>
      <c r="AZ9" s="136">
        <v>1</v>
      </c>
      <c r="BA9" s="136">
        <f>IF(AZ9=1,G9,0)</f>
        <v>0</v>
      </c>
      <c r="BB9" s="136">
        <f>IF(AZ9=2,G9,0)</f>
        <v>0</v>
      </c>
      <c r="BC9" s="136">
        <f>IF(AZ9=3,G9,0)</f>
        <v>0</v>
      </c>
      <c r="BD9" s="136">
        <f>IF(AZ9=4,G9,0)</f>
        <v>0</v>
      </c>
      <c r="BE9" s="136">
        <f>IF(AZ9=5,G9,0)</f>
        <v>0</v>
      </c>
      <c r="CA9" s="167">
        <v>1</v>
      </c>
      <c r="CB9" s="167">
        <v>1</v>
      </c>
      <c r="CZ9" s="136">
        <v>4.8999999999999998E-4</v>
      </c>
    </row>
    <row r="10" spans="1:104" x14ac:dyDescent="0.2">
      <c r="A10" s="161">
        <v>3</v>
      </c>
      <c r="B10" s="162" t="s">
        <v>87</v>
      </c>
      <c r="C10" s="163" t="s">
        <v>88</v>
      </c>
      <c r="D10" s="164" t="s">
        <v>86</v>
      </c>
      <c r="E10" s="165">
        <v>4</v>
      </c>
      <c r="F10" s="200">
        <v>0</v>
      </c>
      <c r="G10" s="166">
        <f>E10*F10</f>
        <v>0</v>
      </c>
      <c r="O10" s="160">
        <v>2</v>
      </c>
      <c r="AA10" s="136">
        <v>1</v>
      </c>
      <c r="AB10" s="136">
        <v>1</v>
      </c>
      <c r="AC10" s="136">
        <v>1</v>
      </c>
      <c r="AZ10" s="136">
        <v>1</v>
      </c>
      <c r="BA10" s="136">
        <f>IF(AZ10=1,G10,0)</f>
        <v>0</v>
      </c>
      <c r="BB10" s="136">
        <f>IF(AZ10=2,G10,0)</f>
        <v>0</v>
      </c>
      <c r="BC10" s="136">
        <f>IF(AZ10=3,G10,0)</f>
        <v>0</v>
      </c>
      <c r="BD10" s="136">
        <f>IF(AZ10=4,G10,0)</f>
        <v>0</v>
      </c>
      <c r="BE10" s="136">
        <f>IF(AZ10=5,G10,0)</f>
        <v>0</v>
      </c>
      <c r="CA10" s="167">
        <v>1</v>
      </c>
      <c r="CB10" s="167">
        <v>1</v>
      </c>
      <c r="CZ10" s="136">
        <v>4.8999999999999998E-4</v>
      </c>
    </row>
    <row r="11" spans="1:104" x14ac:dyDescent="0.2">
      <c r="A11" s="168"/>
      <c r="B11" s="169" t="s">
        <v>71</v>
      </c>
      <c r="C11" s="170" t="str">
        <f>CONCATENATE(B7," ",C7)</f>
        <v>97 Prorážení otvorů</v>
      </c>
      <c r="D11" s="171"/>
      <c r="E11" s="172"/>
      <c r="F11" s="201"/>
      <c r="G11" s="174">
        <f>SUM(G7:G10)</f>
        <v>0</v>
      </c>
      <c r="O11" s="160">
        <v>4</v>
      </c>
      <c r="BA11" s="175">
        <f>SUM(BA7:BA10)</f>
        <v>0</v>
      </c>
      <c r="BB11" s="175">
        <f>SUM(BB7:BB10)</f>
        <v>0</v>
      </c>
      <c r="BC11" s="175">
        <f>SUM(BC7:BC10)</f>
        <v>0</v>
      </c>
      <c r="BD11" s="175">
        <f>SUM(BD7:BD10)</f>
        <v>0</v>
      </c>
      <c r="BE11" s="175">
        <f>SUM(BE7:BE10)</f>
        <v>0</v>
      </c>
    </row>
    <row r="12" spans="1:104" x14ac:dyDescent="0.2">
      <c r="A12" s="153" t="s">
        <v>70</v>
      </c>
      <c r="B12" s="154" t="s">
        <v>89</v>
      </c>
      <c r="C12" s="155" t="s">
        <v>90</v>
      </c>
      <c r="D12" s="156"/>
      <c r="E12" s="157"/>
      <c r="F12" s="202"/>
      <c r="G12" s="158"/>
      <c r="H12" s="159"/>
      <c r="I12" s="159"/>
      <c r="O12" s="160">
        <v>1</v>
      </c>
    </row>
    <row r="13" spans="1:104" x14ac:dyDescent="0.2">
      <c r="A13" s="161">
        <v>4</v>
      </c>
      <c r="B13" s="162" t="s">
        <v>91</v>
      </c>
      <c r="C13" s="163" t="s">
        <v>92</v>
      </c>
      <c r="D13" s="164" t="s">
        <v>93</v>
      </c>
      <c r="E13" s="165">
        <v>2.6460000000000001E-2</v>
      </c>
      <c r="F13" s="200">
        <v>0</v>
      </c>
      <c r="G13" s="166">
        <f>E13*F13</f>
        <v>0</v>
      </c>
      <c r="O13" s="160">
        <v>2</v>
      </c>
      <c r="AA13" s="136">
        <v>7</v>
      </c>
      <c r="AB13" s="136">
        <v>1</v>
      </c>
      <c r="AC13" s="136">
        <v>2</v>
      </c>
      <c r="AZ13" s="136">
        <v>1</v>
      </c>
      <c r="BA13" s="136">
        <f>IF(AZ13=1,G13,0)</f>
        <v>0</v>
      </c>
      <c r="BB13" s="136">
        <f>IF(AZ13=2,G13,0)</f>
        <v>0</v>
      </c>
      <c r="BC13" s="136">
        <f>IF(AZ13=3,G13,0)</f>
        <v>0</v>
      </c>
      <c r="BD13" s="136">
        <f>IF(AZ13=4,G13,0)</f>
        <v>0</v>
      </c>
      <c r="BE13" s="136">
        <f>IF(AZ13=5,G13,0)</f>
        <v>0</v>
      </c>
      <c r="CA13" s="167">
        <v>7</v>
      </c>
      <c r="CB13" s="167">
        <v>1</v>
      </c>
      <c r="CZ13" s="136">
        <v>0</v>
      </c>
    </row>
    <row r="14" spans="1:104" x14ac:dyDescent="0.2">
      <c r="A14" s="168"/>
      <c r="B14" s="169" t="s">
        <v>71</v>
      </c>
      <c r="C14" s="170" t="str">
        <f>CONCATENATE(B12," ",C12)</f>
        <v>99 Staveništní přesun hmot</v>
      </c>
      <c r="D14" s="171"/>
      <c r="E14" s="172"/>
      <c r="F14" s="201"/>
      <c r="G14" s="174">
        <f>SUM(G12:G13)</f>
        <v>0</v>
      </c>
      <c r="O14" s="160">
        <v>4</v>
      </c>
      <c r="BA14" s="175">
        <f>SUM(BA12:BA13)</f>
        <v>0</v>
      </c>
      <c r="BB14" s="175">
        <f>SUM(BB12:BB13)</f>
        <v>0</v>
      </c>
      <c r="BC14" s="175">
        <f>SUM(BC12:BC13)</f>
        <v>0</v>
      </c>
      <c r="BD14" s="175">
        <f>SUM(BD12:BD13)</f>
        <v>0</v>
      </c>
      <c r="BE14" s="175">
        <f>SUM(BE12:BE13)</f>
        <v>0</v>
      </c>
    </row>
    <row r="15" spans="1:104" x14ac:dyDescent="0.2">
      <c r="A15" s="153" t="s">
        <v>70</v>
      </c>
      <c r="B15" s="154" t="s">
        <v>94</v>
      </c>
      <c r="C15" s="155" t="s">
        <v>95</v>
      </c>
      <c r="D15" s="156"/>
      <c r="E15" s="157"/>
      <c r="F15" s="202"/>
      <c r="G15" s="158"/>
      <c r="H15" s="159"/>
      <c r="I15" s="159"/>
      <c r="O15" s="160">
        <v>1</v>
      </c>
    </row>
    <row r="16" spans="1:104" x14ac:dyDescent="0.2">
      <c r="A16" s="161">
        <v>5</v>
      </c>
      <c r="B16" s="162" t="s">
        <v>96</v>
      </c>
      <c r="C16" s="163" t="s">
        <v>97</v>
      </c>
      <c r="D16" s="164" t="s">
        <v>86</v>
      </c>
      <c r="E16" s="165">
        <v>7</v>
      </c>
      <c r="F16" s="200">
        <v>0</v>
      </c>
      <c r="G16" s="166">
        <f t="shared" ref="G16:G21" si="0">E16*F16</f>
        <v>0</v>
      </c>
      <c r="O16" s="160">
        <v>2</v>
      </c>
      <c r="AA16" s="136">
        <v>1</v>
      </c>
      <c r="AB16" s="136">
        <v>7</v>
      </c>
      <c r="AC16" s="136">
        <v>7</v>
      </c>
      <c r="AZ16" s="136">
        <v>2</v>
      </c>
      <c r="BA16" s="136">
        <f t="shared" ref="BA16:BA21" si="1">IF(AZ16=1,G16,0)</f>
        <v>0</v>
      </c>
      <c r="BB16" s="136">
        <f t="shared" ref="BB16:BB21" si="2">IF(AZ16=2,G16,0)</f>
        <v>0</v>
      </c>
      <c r="BC16" s="136">
        <f t="shared" ref="BC16:BC21" si="3">IF(AZ16=3,G16,0)</f>
        <v>0</v>
      </c>
      <c r="BD16" s="136">
        <f t="shared" ref="BD16:BD21" si="4">IF(AZ16=4,G16,0)</f>
        <v>0</v>
      </c>
      <c r="BE16" s="136">
        <f t="shared" ref="BE16:BE21" si="5">IF(AZ16=5,G16,0)</f>
        <v>0</v>
      </c>
      <c r="CA16" s="167">
        <v>1</v>
      </c>
      <c r="CB16" s="167">
        <v>7</v>
      </c>
      <c r="CZ16" s="136">
        <v>4.6999999999999999E-4</v>
      </c>
    </row>
    <row r="17" spans="1:104" x14ac:dyDescent="0.2">
      <c r="A17" s="161">
        <v>6</v>
      </c>
      <c r="B17" s="162" t="s">
        <v>98</v>
      </c>
      <c r="C17" s="163" t="s">
        <v>99</v>
      </c>
      <c r="D17" s="164" t="s">
        <v>86</v>
      </c>
      <c r="E17" s="165">
        <v>2</v>
      </c>
      <c r="F17" s="200">
        <v>0</v>
      </c>
      <c r="G17" s="166">
        <f t="shared" si="0"/>
        <v>0</v>
      </c>
      <c r="O17" s="160">
        <v>2</v>
      </c>
      <c r="AA17" s="136">
        <v>1</v>
      </c>
      <c r="AB17" s="136">
        <v>7</v>
      </c>
      <c r="AC17" s="136">
        <v>7</v>
      </c>
      <c r="AZ17" s="136">
        <v>2</v>
      </c>
      <c r="BA17" s="136">
        <f t="shared" si="1"/>
        <v>0</v>
      </c>
      <c r="BB17" s="136">
        <f t="shared" si="2"/>
        <v>0</v>
      </c>
      <c r="BC17" s="136">
        <f t="shared" si="3"/>
        <v>0</v>
      </c>
      <c r="BD17" s="136">
        <f t="shared" si="4"/>
        <v>0</v>
      </c>
      <c r="BE17" s="136">
        <f t="shared" si="5"/>
        <v>0</v>
      </c>
      <c r="CA17" s="167">
        <v>1</v>
      </c>
      <c r="CB17" s="167">
        <v>7</v>
      </c>
      <c r="CZ17" s="136">
        <v>1.5200000000000001E-3</v>
      </c>
    </row>
    <row r="18" spans="1:104" x14ac:dyDescent="0.2">
      <c r="A18" s="161">
        <v>7</v>
      </c>
      <c r="B18" s="162" t="s">
        <v>100</v>
      </c>
      <c r="C18" s="163" t="s">
        <v>101</v>
      </c>
      <c r="D18" s="164" t="s">
        <v>83</v>
      </c>
      <c r="E18" s="165">
        <v>9</v>
      </c>
      <c r="F18" s="200">
        <v>0</v>
      </c>
      <c r="G18" s="166">
        <f t="shared" si="0"/>
        <v>0</v>
      </c>
      <c r="O18" s="160">
        <v>2</v>
      </c>
      <c r="AA18" s="136">
        <v>1</v>
      </c>
      <c r="AB18" s="136">
        <v>7</v>
      </c>
      <c r="AC18" s="136">
        <v>7</v>
      </c>
      <c r="AZ18" s="136">
        <v>2</v>
      </c>
      <c r="BA18" s="136">
        <f t="shared" si="1"/>
        <v>0</v>
      </c>
      <c r="BB18" s="136">
        <f t="shared" si="2"/>
        <v>0</v>
      </c>
      <c r="BC18" s="136">
        <f t="shared" si="3"/>
        <v>0</v>
      </c>
      <c r="BD18" s="136">
        <f t="shared" si="4"/>
        <v>0</v>
      </c>
      <c r="BE18" s="136">
        <f t="shared" si="5"/>
        <v>0</v>
      </c>
      <c r="CA18" s="167">
        <v>1</v>
      </c>
      <c r="CB18" s="167">
        <v>7</v>
      </c>
      <c r="CZ18" s="136">
        <v>0</v>
      </c>
    </row>
    <row r="19" spans="1:104" x14ac:dyDescent="0.2">
      <c r="A19" s="161">
        <v>8</v>
      </c>
      <c r="B19" s="162" t="s">
        <v>102</v>
      </c>
      <c r="C19" s="163" t="s">
        <v>103</v>
      </c>
      <c r="D19" s="164" t="s">
        <v>86</v>
      </c>
      <c r="E19" s="165">
        <v>19</v>
      </c>
      <c r="F19" s="200">
        <v>0</v>
      </c>
      <c r="G19" s="166">
        <f t="shared" si="0"/>
        <v>0</v>
      </c>
      <c r="O19" s="160">
        <v>2</v>
      </c>
      <c r="AA19" s="136">
        <v>1</v>
      </c>
      <c r="AB19" s="136">
        <v>7</v>
      </c>
      <c r="AC19" s="136">
        <v>7</v>
      </c>
      <c r="AZ19" s="136">
        <v>2</v>
      </c>
      <c r="BA19" s="136">
        <f t="shared" si="1"/>
        <v>0</v>
      </c>
      <c r="BB19" s="136">
        <f t="shared" si="2"/>
        <v>0</v>
      </c>
      <c r="BC19" s="136">
        <f t="shared" si="3"/>
        <v>0</v>
      </c>
      <c r="BD19" s="136">
        <f t="shared" si="4"/>
        <v>0</v>
      </c>
      <c r="BE19" s="136">
        <f t="shared" si="5"/>
        <v>0</v>
      </c>
      <c r="CA19" s="167">
        <v>1</v>
      </c>
      <c r="CB19" s="167">
        <v>7</v>
      </c>
      <c r="CZ19" s="136">
        <v>0</v>
      </c>
    </row>
    <row r="20" spans="1:104" x14ac:dyDescent="0.2">
      <c r="A20" s="161">
        <v>9</v>
      </c>
      <c r="B20" s="162" t="s">
        <v>104</v>
      </c>
      <c r="C20" s="163" t="s">
        <v>105</v>
      </c>
      <c r="D20" s="164" t="s">
        <v>86</v>
      </c>
      <c r="E20" s="165">
        <v>2</v>
      </c>
      <c r="F20" s="200">
        <v>0</v>
      </c>
      <c r="G20" s="166">
        <f t="shared" si="0"/>
        <v>0</v>
      </c>
      <c r="O20" s="160">
        <v>2</v>
      </c>
      <c r="AA20" s="136">
        <v>1</v>
      </c>
      <c r="AB20" s="136">
        <v>7</v>
      </c>
      <c r="AC20" s="136">
        <v>7</v>
      </c>
      <c r="AZ20" s="136">
        <v>2</v>
      </c>
      <c r="BA20" s="136">
        <f t="shared" si="1"/>
        <v>0</v>
      </c>
      <c r="BB20" s="136">
        <f t="shared" si="2"/>
        <v>0</v>
      </c>
      <c r="BC20" s="136">
        <f t="shared" si="3"/>
        <v>0</v>
      </c>
      <c r="BD20" s="136">
        <f t="shared" si="4"/>
        <v>0</v>
      </c>
      <c r="BE20" s="136">
        <f t="shared" si="5"/>
        <v>0</v>
      </c>
      <c r="CA20" s="167">
        <v>1</v>
      </c>
      <c r="CB20" s="167">
        <v>7</v>
      </c>
      <c r="CZ20" s="136">
        <v>0</v>
      </c>
    </row>
    <row r="21" spans="1:104" x14ac:dyDescent="0.2">
      <c r="A21" s="161">
        <v>10</v>
      </c>
      <c r="B21" s="162" t="s">
        <v>106</v>
      </c>
      <c r="C21" s="163" t="s">
        <v>107</v>
      </c>
      <c r="D21" s="164" t="s">
        <v>93</v>
      </c>
      <c r="E21" s="165">
        <v>6.3299999999999997E-3</v>
      </c>
      <c r="F21" s="200">
        <v>0</v>
      </c>
      <c r="G21" s="166">
        <f t="shared" si="0"/>
        <v>0</v>
      </c>
      <c r="O21" s="160">
        <v>2</v>
      </c>
      <c r="AA21" s="136">
        <v>7</v>
      </c>
      <c r="AB21" s="136">
        <v>1001</v>
      </c>
      <c r="AC21" s="136">
        <v>5</v>
      </c>
      <c r="AZ21" s="136">
        <v>2</v>
      </c>
      <c r="BA21" s="136">
        <f t="shared" si="1"/>
        <v>0</v>
      </c>
      <c r="BB21" s="136">
        <f t="shared" si="2"/>
        <v>0</v>
      </c>
      <c r="BC21" s="136">
        <f t="shared" si="3"/>
        <v>0</v>
      </c>
      <c r="BD21" s="136">
        <f t="shared" si="4"/>
        <v>0</v>
      </c>
      <c r="BE21" s="136">
        <f t="shared" si="5"/>
        <v>0</v>
      </c>
      <c r="CA21" s="167">
        <v>7</v>
      </c>
      <c r="CB21" s="167">
        <v>1001</v>
      </c>
      <c r="CZ21" s="136">
        <v>0</v>
      </c>
    </row>
    <row r="22" spans="1:104" x14ac:dyDescent="0.2">
      <c r="A22" s="168"/>
      <c r="B22" s="169" t="s">
        <v>71</v>
      </c>
      <c r="C22" s="170" t="str">
        <f>CONCATENATE(B15," ",C15)</f>
        <v>721 Vnitřní kanalizace</v>
      </c>
      <c r="D22" s="171"/>
      <c r="E22" s="172"/>
      <c r="F22" s="201"/>
      <c r="G22" s="174">
        <f>SUM(G15:G21)</f>
        <v>0</v>
      </c>
      <c r="O22" s="160">
        <v>4</v>
      </c>
      <c r="BA22" s="175">
        <f>SUM(BA15:BA21)</f>
        <v>0</v>
      </c>
      <c r="BB22" s="175">
        <f>SUM(BB15:BB21)</f>
        <v>0</v>
      </c>
      <c r="BC22" s="175">
        <f>SUM(BC15:BC21)</f>
        <v>0</v>
      </c>
      <c r="BD22" s="175">
        <f>SUM(BD15:BD21)</f>
        <v>0</v>
      </c>
      <c r="BE22" s="175">
        <f>SUM(BE15:BE21)</f>
        <v>0</v>
      </c>
    </row>
    <row r="23" spans="1:104" x14ac:dyDescent="0.2">
      <c r="A23" s="153" t="s">
        <v>70</v>
      </c>
      <c r="B23" s="154" t="s">
        <v>108</v>
      </c>
      <c r="C23" s="155" t="s">
        <v>109</v>
      </c>
      <c r="D23" s="156"/>
      <c r="E23" s="157"/>
      <c r="F23" s="202"/>
      <c r="G23" s="158"/>
      <c r="H23" s="159"/>
      <c r="I23" s="159"/>
      <c r="O23" s="160">
        <v>1</v>
      </c>
    </row>
    <row r="24" spans="1:104" x14ac:dyDescent="0.2">
      <c r="A24" s="161">
        <v>11</v>
      </c>
      <c r="B24" s="162" t="s">
        <v>110</v>
      </c>
      <c r="C24" s="163" t="s">
        <v>111</v>
      </c>
      <c r="D24" s="164" t="s">
        <v>112</v>
      </c>
      <c r="E24" s="165">
        <v>7</v>
      </c>
      <c r="F24" s="200">
        <v>0</v>
      </c>
      <c r="G24" s="166">
        <f t="shared" ref="G24:G43" si="6">E24*F24</f>
        <v>0</v>
      </c>
      <c r="O24" s="160">
        <v>2</v>
      </c>
      <c r="AA24" s="136">
        <v>1</v>
      </c>
      <c r="AB24" s="136">
        <v>7</v>
      </c>
      <c r="AC24" s="136">
        <v>7</v>
      </c>
      <c r="AZ24" s="136">
        <v>2</v>
      </c>
      <c r="BA24" s="136">
        <f t="shared" ref="BA24:BA43" si="7">IF(AZ24=1,G24,0)</f>
        <v>0</v>
      </c>
      <c r="BB24" s="136">
        <f t="shared" ref="BB24:BB43" si="8">IF(AZ24=2,G24,0)</f>
        <v>0</v>
      </c>
      <c r="BC24" s="136">
        <f t="shared" ref="BC24:BC43" si="9">IF(AZ24=3,G24,0)</f>
        <v>0</v>
      </c>
      <c r="BD24" s="136">
        <f t="shared" ref="BD24:BD43" si="10">IF(AZ24=4,G24,0)</f>
        <v>0</v>
      </c>
      <c r="BE24" s="136">
        <f t="shared" ref="BE24:BE43" si="11">IF(AZ24=5,G24,0)</f>
        <v>0</v>
      </c>
      <c r="CA24" s="167">
        <v>1</v>
      </c>
      <c r="CB24" s="167">
        <v>7</v>
      </c>
      <c r="CZ24" s="136">
        <v>0</v>
      </c>
    </row>
    <row r="25" spans="1:104" x14ac:dyDescent="0.2">
      <c r="A25" s="161">
        <v>12</v>
      </c>
      <c r="B25" s="162" t="s">
        <v>113</v>
      </c>
      <c r="C25" s="163" t="s">
        <v>114</v>
      </c>
      <c r="D25" s="164" t="s">
        <v>112</v>
      </c>
      <c r="E25" s="165">
        <v>8</v>
      </c>
      <c r="F25" s="200">
        <v>0</v>
      </c>
      <c r="G25" s="166">
        <f t="shared" si="6"/>
        <v>0</v>
      </c>
      <c r="O25" s="160">
        <v>2</v>
      </c>
      <c r="AA25" s="136">
        <v>1</v>
      </c>
      <c r="AB25" s="136">
        <v>7</v>
      </c>
      <c r="AC25" s="136">
        <v>7</v>
      </c>
      <c r="AZ25" s="136">
        <v>2</v>
      </c>
      <c r="BA25" s="136">
        <f t="shared" si="7"/>
        <v>0</v>
      </c>
      <c r="BB25" s="136">
        <f t="shared" si="8"/>
        <v>0</v>
      </c>
      <c r="BC25" s="136">
        <f t="shared" si="9"/>
        <v>0</v>
      </c>
      <c r="BD25" s="136">
        <f t="shared" si="10"/>
        <v>0</v>
      </c>
      <c r="BE25" s="136">
        <f t="shared" si="11"/>
        <v>0</v>
      </c>
      <c r="CA25" s="167">
        <v>1</v>
      </c>
      <c r="CB25" s="167">
        <v>7</v>
      </c>
      <c r="CZ25" s="136">
        <v>0</v>
      </c>
    </row>
    <row r="26" spans="1:104" x14ac:dyDescent="0.2">
      <c r="A26" s="161">
        <v>13</v>
      </c>
      <c r="B26" s="162" t="s">
        <v>115</v>
      </c>
      <c r="C26" s="163" t="s">
        <v>116</v>
      </c>
      <c r="D26" s="164" t="s">
        <v>112</v>
      </c>
      <c r="E26" s="165">
        <v>1</v>
      </c>
      <c r="F26" s="200">
        <v>0</v>
      </c>
      <c r="G26" s="166">
        <f t="shared" si="6"/>
        <v>0</v>
      </c>
      <c r="O26" s="160">
        <v>2</v>
      </c>
      <c r="AA26" s="136">
        <v>1</v>
      </c>
      <c r="AB26" s="136">
        <v>7</v>
      </c>
      <c r="AC26" s="136">
        <v>7</v>
      </c>
      <c r="AZ26" s="136">
        <v>2</v>
      </c>
      <c r="BA26" s="136">
        <f t="shared" si="7"/>
        <v>0</v>
      </c>
      <c r="BB26" s="136">
        <f t="shared" si="8"/>
        <v>0</v>
      </c>
      <c r="BC26" s="136">
        <f t="shared" si="9"/>
        <v>0</v>
      </c>
      <c r="BD26" s="136">
        <f t="shared" si="10"/>
        <v>0</v>
      </c>
      <c r="BE26" s="136">
        <f t="shared" si="11"/>
        <v>0</v>
      </c>
      <c r="CA26" s="167">
        <v>1</v>
      </c>
      <c r="CB26" s="167">
        <v>7</v>
      </c>
      <c r="CZ26" s="136">
        <v>1.444E-2</v>
      </c>
    </row>
    <row r="27" spans="1:104" x14ac:dyDescent="0.2">
      <c r="A27" s="161">
        <v>14</v>
      </c>
      <c r="B27" s="162" t="s">
        <v>117</v>
      </c>
      <c r="C27" s="163" t="s">
        <v>118</v>
      </c>
      <c r="D27" s="164" t="s">
        <v>83</v>
      </c>
      <c r="E27" s="165">
        <v>7</v>
      </c>
      <c r="F27" s="200">
        <v>0</v>
      </c>
      <c r="G27" s="166">
        <f t="shared" si="6"/>
        <v>0</v>
      </c>
      <c r="O27" s="160">
        <v>2</v>
      </c>
      <c r="AA27" s="136">
        <v>1</v>
      </c>
      <c r="AB27" s="136">
        <v>7</v>
      </c>
      <c r="AC27" s="136">
        <v>7</v>
      </c>
      <c r="AZ27" s="136">
        <v>2</v>
      </c>
      <c r="BA27" s="136">
        <f t="shared" si="7"/>
        <v>0</v>
      </c>
      <c r="BB27" s="136">
        <f t="shared" si="8"/>
        <v>0</v>
      </c>
      <c r="BC27" s="136">
        <f t="shared" si="9"/>
        <v>0</v>
      </c>
      <c r="BD27" s="136">
        <f t="shared" si="10"/>
        <v>0</v>
      </c>
      <c r="BE27" s="136">
        <f t="shared" si="11"/>
        <v>0</v>
      </c>
      <c r="CA27" s="167">
        <v>1</v>
      </c>
      <c r="CB27" s="167">
        <v>7</v>
      </c>
      <c r="CZ27" s="136">
        <v>1.8E-3</v>
      </c>
    </row>
    <row r="28" spans="1:104" x14ac:dyDescent="0.2">
      <c r="A28" s="161">
        <v>15</v>
      </c>
      <c r="B28" s="162" t="s">
        <v>119</v>
      </c>
      <c r="C28" s="163" t="s">
        <v>120</v>
      </c>
      <c r="D28" s="164" t="s">
        <v>112</v>
      </c>
      <c r="E28" s="165">
        <v>3</v>
      </c>
      <c r="F28" s="200">
        <v>0</v>
      </c>
      <c r="G28" s="166">
        <f t="shared" si="6"/>
        <v>0</v>
      </c>
      <c r="O28" s="160">
        <v>2</v>
      </c>
      <c r="AA28" s="136">
        <v>1</v>
      </c>
      <c r="AB28" s="136">
        <v>7</v>
      </c>
      <c r="AC28" s="136">
        <v>7</v>
      </c>
      <c r="AZ28" s="136">
        <v>2</v>
      </c>
      <c r="BA28" s="136">
        <f t="shared" si="7"/>
        <v>0</v>
      </c>
      <c r="BB28" s="136">
        <f t="shared" si="8"/>
        <v>0</v>
      </c>
      <c r="BC28" s="136">
        <f t="shared" si="9"/>
        <v>0</v>
      </c>
      <c r="BD28" s="136">
        <f t="shared" si="10"/>
        <v>0</v>
      </c>
      <c r="BE28" s="136">
        <f t="shared" si="11"/>
        <v>0</v>
      </c>
      <c r="CA28" s="167">
        <v>1</v>
      </c>
      <c r="CB28" s="167">
        <v>7</v>
      </c>
      <c r="CZ28" s="136">
        <v>1.6E-2</v>
      </c>
    </row>
    <row r="29" spans="1:104" x14ac:dyDescent="0.2">
      <c r="A29" s="161">
        <v>16</v>
      </c>
      <c r="B29" s="162" t="s">
        <v>121</v>
      </c>
      <c r="C29" s="163" t="s">
        <v>122</v>
      </c>
      <c r="D29" s="164" t="s">
        <v>112</v>
      </c>
      <c r="E29" s="165">
        <v>3</v>
      </c>
      <c r="F29" s="200">
        <v>0</v>
      </c>
      <c r="G29" s="166">
        <f t="shared" si="6"/>
        <v>0</v>
      </c>
      <c r="O29" s="160">
        <v>2</v>
      </c>
      <c r="AA29" s="136">
        <v>1</v>
      </c>
      <c r="AB29" s="136">
        <v>7</v>
      </c>
      <c r="AC29" s="136">
        <v>7</v>
      </c>
      <c r="AZ29" s="136">
        <v>2</v>
      </c>
      <c r="BA29" s="136">
        <f t="shared" si="7"/>
        <v>0</v>
      </c>
      <c r="BB29" s="136">
        <f t="shared" si="8"/>
        <v>0</v>
      </c>
      <c r="BC29" s="136">
        <f t="shared" si="9"/>
        <v>0</v>
      </c>
      <c r="BD29" s="136">
        <f t="shared" si="10"/>
        <v>0</v>
      </c>
      <c r="BE29" s="136">
        <f t="shared" si="11"/>
        <v>0</v>
      </c>
      <c r="CA29" s="167">
        <v>1</v>
      </c>
      <c r="CB29" s="167">
        <v>7</v>
      </c>
      <c r="CZ29" s="136">
        <v>3.9199999999999999E-3</v>
      </c>
    </row>
    <row r="30" spans="1:104" x14ac:dyDescent="0.2">
      <c r="A30" s="161">
        <v>17</v>
      </c>
      <c r="B30" s="162" t="s">
        <v>123</v>
      </c>
      <c r="C30" s="163" t="s">
        <v>124</v>
      </c>
      <c r="D30" s="164" t="s">
        <v>112</v>
      </c>
      <c r="E30" s="165">
        <v>8</v>
      </c>
      <c r="F30" s="200">
        <v>0</v>
      </c>
      <c r="G30" s="166">
        <f t="shared" si="6"/>
        <v>0</v>
      </c>
      <c r="O30" s="160">
        <v>2</v>
      </c>
      <c r="AA30" s="136">
        <v>1</v>
      </c>
      <c r="AB30" s="136">
        <v>7</v>
      </c>
      <c r="AC30" s="136">
        <v>7</v>
      </c>
      <c r="AZ30" s="136">
        <v>2</v>
      </c>
      <c r="BA30" s="136">
        <f t="shared" si="7"/>
        <v>0</v>
      </c>
      <c r="BB30" s="136">
        <f t="shared" si="8"/>
        <v>0</v>
      </c>
      <c r="BC30" s="136">
        <f t="shared" si="9"/>
        <v>0</v>
      </c>
      <c r="BD30" s="136">
        <f t="shared" si="10"/>
        <v>0</v>
      </c>
      <c r="BE30" s="136">
        <f t="shared" si="11"/>
        <v>0</v>
      </c>
      <c r="CA30" s="167">
        <v>1</v>
      </c>
      <c r="CB30" s="167">
        <v>7</v>
      </c>
      <c r="CZ30" s="136">
        <v>1.39E-3</v>
      </c>
    </row>
    <row r="31" spans="1:104" x14ac:dyDescent="0.2">
      <c r="A31" s="161">
        <v>18</v>
      </c>
      <c r="B31" s="162" t="s">
        <v>125</v>
      </c>
      <c r="C31" s="163" t="s">
        <v>126</v>
      </c>
      <c r="D31" s="164" t="s">
        <v>112</v>
      </c>
      <c r="E31" s="165">
        <v>26</v>
      </c>
      <c r="F31" s="200">
        <v>0</v>
      </c>
      <c r="G31" s="166">
        <f t="shared" si="6"/>
        <v>0</v>
      </c>
      <c r="O31" s="160">
        <v>2</v>
      </c>
      <c r="AA31" s="136">
        <v>1</v>
      </c>
      <c r="AB31" s="136">
        <v>7</v>
      </c>
      <c r="AC31" s="136">
        <v>7</v>
      </c>
      <c r="AZ31" s="136">
        <v>2</v>
      </c>
      <c r="BA31" s="136">
        <f t="shared" si="7"/>
        <v>0</v>
      </c>
      <c r="BB31" s="136">
        <f t="shared" si="8"/>
        <v>0</v>
      </c>
      <c r="BC31" s="136">
        <f t="shared" si="9"/>
        <v>0</v>
      </c>
      <c r="BD31" s="136">
        <f t="shared" si="10"/>
        <v>0</v>
      </c>
      <c r="BE31" s="136">
        <f t="shared" si="11"/>
        <v>0</v>
      </c>
      <c r="CA31" s="167">
        <v>1</v>
      </c>
      <c r="CB31" s="167">
        <v>7</v>
      </c>
      <c r="CZ31" s="136">
        <v>2.4000000000000001E-4</v>
      </c>
    </row>
    <row r="32" spans="1:104" x14ac:dyDescent="0.2">
      <c r="A32" s="161">
        <v>19</v>
      </c>
      <c r="B32" s="162" t="s">
        <v>127</v>
      </c>
      <c r="C32" s="163" t="s">
        <v>128</v>
      </c>
      <c r="D32" s="164" t="s">
        <v>112</v>
      </c>
      <c r="E32" s="165">
        <v>26</v>
      </c>
      <c r="F32" s="200">
        <v>0</v>
      </c>
      <c r="G32" s="166">
        <f t="shared" si="6"/>
        <v>0</v>
      </c>
      <c r="O32" s="160">
        <v>2</v>
      </c>
      <c r="AA32" s="136">
        <v>1</v>
      </c>
      <c r="AB32" s="136">
        <v>7</v>
      </c>
      <c r="AC32" s="136">
        <v>7</v>
      </c>
      <c r="AZ32" s="136">
        <v>2</v>
      </c>
      <c r="BA32" s="136">
        <f t="shared" si="7"/>
        <v>0</v>
      </c>
      <c r="BB32" s="136">
        <f t="shared" si="8"/>
        <v>0</v>
      </c>
      <c r="BC32" s="136">
        <f t="shared" si="9"/>
        <v>0</v>
      </c>
      <c r="BD32" s="136">
        <f t="shared" si="10"/>
        <v>0</v>
      </c>
      <c r="BE32" s="136">
        <f t="shared" si="11"/>
        <v>0</v>
      </c>
      <c r="CA32" s="167">
        <v>1</v>
      </c>
      <c r="CB32" s="167">
        <v>7</v>
      </c>
      <c r="CZ32" s="136">
        <v>4.0000000000000003E-5</v>
      </c>
    </row>
    <row r="33" spans="1:104" x14ac:dyDescent="0.2">
      <c r="A33" s="161">
        <v>20</v>
      </c>
      <c r="B33" s="162" t="s">
        <v>129</v>
      </c>
      <c r="C33" s="163" t="s">
        <v>130</v>
      </c>
      <c r="D33" s="164" t="s">
        <v>112</v>
      </c>
      <c r="E33" s="165">
        <v>8</v>
      </c>
      <c r="F33" s="200">
        <v>0</v>
      </c>
      <c r="G33" s="166">
        <f t="shared" si="6"/>
        <v>0</v>
      </c>
      <c r="O33" s="160">
        <v>2</v>
      </c>
      <c r="AA33" s="136">
        <v>1</v>
      </c>
      <c r="AB33" s="136">
        <v>7</v>
      </c>
      <c r="AC33" s="136">
        <v>7</v>
      </c>
      <c r="AZ33" s="136">
        <v>2</v>
      </c>
      <c r="BA33" s="136">
        <f t="shared" si="7"/>
        <v>0</v>
      </c>
      <c r="BB33" s="136">
        <f t="shared" si="8"/>
        <v>0</v>
      </c>
      <c r="BC33" s="136">
        <f t="shared" si="9"/>
        <v>0</v>
      </c>
      <c r="BD33" s="136">
        <f t="shared" si="10"/>
        <v>0</v>
      </c>
      <c r="BE33" s="136">
        <f t="shared" si="11"/>
        <v>0</v>
      </c>
      <c r="CA33" s="167">
        <v>1</v>
      </c>
      <c r="CB33" s="167">
        <v>7</v>
      </c>
      <c r="CZ33" s="136">
        <v>1.8400000000000001E-3</v>
      </c>
    </row>
    <row r="34" spans="1:104" x14ac:dyDescent="0.2">
      <c r="A34" s="161">
        <v>21</v>
      </c>
      <c r="B34" s="162" t="s">
        <v>131</v>
      </c>
      <c r="C34" s="163" t="s">
        <v>132</v>
      </c>
      <c r="D34" s="164" t="s">
        <v>83</v>
      </c>
      <c r="E34" s="165">
        <v>9</v>
      </c>
      <c r="F34" s="200">
        <v>0</v>
      </c>
      <c r="G34" s="166">
        <f t="shared" si="6"/>
        <v>0</v>
      </c>
      <c r="O34" s="160">
        <v>2</v>
      </c>
      <c r="AA34" s="136">
        <v>1</v>
      </c>
      <c r="AB34" s="136">
        <v>7</v>
      </c>
      <c r="AC34" s="136">
        <v>7</v>
      </c>
      <c r="AZ34" s="136">
        <v>2</v>
      </c>
      <c r="BA34" s="136">
        <f t="shared" si="7"/>
        <v>0</v>
      </c>
      <c r="BB34" s="136">
        <f t="shared" si="8"/>
        <v>0</v>
      </c>
      <c r="BC34" s="136">
        <f t="shared" si="9"/>
        <v>0</v>
      </c>
      <c r="BD34" s="136">
        <f t="shared" si="10"/>
        <v>0</v>
      </c>
      <c r="BE34" s="136">
        <f t="shared" si="11"/>
        <v>0</v>
      </c>
      <c r="CA34" s="167">
        <v>1</v>
      </c>
      <c r="CB34" s="167">
        <v>7</v>
      </c>
      <c r="CZ34" s="136">
        <v>1.8000000000000001E-4</v>
      </c>
    </row>
    <row r="35" spans="1:104" ht="22.5" x14ac:dyDescent="0.2">
      <c r="A35" s="161">
        <v>22</v>
      </c>
      <c r="B35" s="162" t="s">
        <v>133</v>
      </c>
      <c r="C35" s="163" t="s">
        <v>134</v>
      </c>
      <c r="D35" s="164" t="s">
        <v>112</v>
      </c>
      <c r="E35" s="165">
        <v>1</v>
      </c>
      <c r="F35" s="200">
        <v>0</v>
      </c>
      <c r="G35" s="166">
        <f t="shared" si="6"/>
        <v>0</v>
      </c>
      <c r="O35" s="160">
        <v>2</v>
      </c>
      <c r="AA35" s="136">
        <v>1</v>
      </c>
      <c r="AB35" s="136">
        <v>7</v>
      </c>
      <c r="AC35" s="136">
        <v>7</v>
      </c>
      <c r="AZ35" s="136">
        <v>2</v>
      </c>
      <c r="BA35" s="136">
        <f t="shared" si="7"/>
        <v>0</v>
      </c>
      <c r="BB35" s="136">
        <f t="shared" si="8"/>
        <v>0</v>
      </c>
      <c r="BC35" s="136">
        <f t="shared" si="9"/>
        <v>0</v>
      </c>
      <c r="BD35" s="136">
        <f t="shared" si="10"/>
        <v>0</v>
      </c>
      <c r="BE35" s="136">
        <f t="shared" si="11"/>
        <v>0</v>
      </c>
      <c r="CA35" s="167">
        <v>1</v>
      </c>
      <c r="CB35" s="167">
        <v>7</v>
      </c>
      <c r="CZ35" s="136">
        <v>0</v>
      </c>
    </row>
    <row r="36" spans="1:104" x14ac:dyDescent="0.2">
      <c r="A36" s="161">
        <v>23</v>
      </c>
      <c r="B36" s="162" t="s">
        <v>135</v>
      </c>
      <c r="C36" s="163" t="s">
        <v>136</v>
      </c>
      <c r="D36" s="164" t="s">
        <v>83</v>
      </c>
      <c r="E36" s="165">
        <v>8</v>
      </c>
      <c r="F36" s="200">
        <v>0</v>
      </c>
      <c r="G36" s="166">
        <f t="shared" si="6"/>
        <v>0</v>
      </c>
      <c r="O36" s="160">
        <v>2</v>
      </c>
      <c r="AA36" s="136">
        <v>1</v>
      </c>
      <c r="AB36" s="136">
        <v>7</v>
      </c>
      <c r="AC36" s="136">
        <v>7</v>
      </c>
      <c r="AZ36" s="136">
        <v>2</v>
      </c>
      <c r="BA36" s="136">
        <f t="shared" si="7"/>
        <v>0</v>
      </c>
      <c r="BB36" s="136">
        <f t="shared" si="8"/>
        <v>0</v>
      </c>
      <c r="BC36" s="136">
        <f t="shared" si="9"/>
        <v>0</v>
      </c>
      <c r="BD36" s="136">
        <f t="shared" si="10"/>
        <v>0</v>
      </c>
      <c r="BE36" s="136">
        <f t="shared" si="11"/>
        <v>0</v>
      </c>
      <c r="CA36" s="167">
        <v>1</v>
      </c>
      <c r="CB36" s="167">
        <v>7</v>
      </c>
      <c r="CZ36" s="136">
        <v>2.4000000000000001E-4</v>
      </c>
    </row>
    <row r="37" spans="1:104" x14ac:dyDescent="0.2">
      <c r="A37" s="161">
        <v>24</v>
      </c>
      <c r="B37" s="162" t="s">
        <v>137</v>
      </c>
      <c r="C37" s="163" t="s">
        <v>138</v>
      </c>
      <c r="D37" s="164" t="s">
        <v>83</v>
      </c>
      <c r="E37" s="165">
        <v>8</v>
      </c>
      <c r="F37" s="200">
        <v>0</v>
      </c>
      <c r="G37" s="166">
        <f t="shared" si="6"/>
        <v>0</v>
      </c>
      <c r="O37" s="160">
        <v>2</v>
      </c>
      <c r="AA37" s="136">
        <v>1</v>
      </c>
      <c r="AB37" s="136">
        <v>7</v>
      </c>
      <c r="AC37" s="136">
        <v>7</v>
      </c>
      <c r="AZ37" s="136">
        <v>2</v>
      </c>
      <c r="BA37" s="136">
        <f t="shared" si="7"/>
        <v>0</v>
      </c>
      <c r="BB37" s="136">
        <f t="shared" si="8"/>
        <v>0</v>
      </c>
      <c r="BC37" s="136">
        <f t="shared" si="9"/>
        <v>0</v>
      </c>
      <c r="BD37" s="136">
        <f t="shared" si="10"/>
        <v>0</v>
      </c>
      <c r="BE37" s="136">
        <f t="shared" si="11"/>
        <v>0</v>
      </c>
      <c r="CA37" s="167">
        <v>1</v>
      </c>
      <c r="CB37" s="167">
        <v>7</v>
      </c>
      <c r="CZ37" s="136">
        <v>1E-4</v>
      </c>
    </row>
    <row r="38" spans="1:104" x14ac:dyDescent="0.2">
      <c r="A38" s="161">
        <v>25</v>
      </c>
      <c r="B38" s="162" t="s">
        <v>139</v>
      </c>
      <c r="C38" s="163" t="s">
        <v>140</v>
      </c>
      <c r="D38" s="164" t="s">
        <v>83</v>
      </c>
      <c r="E38" s="165">
        <v>1</v>
      </c>
      <c r="F38" s="200">
        <v>0</v>
      </c>
      <c r="G38" s="166">
        <f t="shared" si="6"/>
        <v>0</v>
      </c>
      <c r="O38" s="160">
        <v>2</v>
      </c>
      <c r="AA38" s="136">
        <v>2</v>
      </c>
      <c r="AB38" s="136">
        <v>7</v>
      </c>
      <c r="AC38" s="136">
        <v>7</v>
      </c>
      <c r="AZ38" s="136">
        <v>2</v>
      </c>
      <c r="BA38" s="136">
        <f t="shared" si="7"/>
        <v>0</v>
      </c>
      <c r="BB38" s="136">
        <f t="shared" si="8"/>
        <v>0</v>
      </c>
      <c r="BC38" s="136">
        <f t="shared" si="9"/>
        <v>0</v>
      </c>
      <c r="BD38" s="136">
        <f t="shared" si="10"/>
        <v>0</v>
      </c>
      <c r="BE38" s="136">
        <f t="shared" si="11"/>
        <v>0</v>
      </c>
      <c r="CA38" s="167">
        <v>2</v>
      </c>
      <c r="CB38" s="167">
        <v>7</v>
      </c>
      <c r="CZ38" s="136">
        <v>0</v>
      </c>
    </row>
    <row r="39" spans="1:104" x14ac:dyDescent="0.2">
      <c r="A39" s="161">
        <v>26</v>
      </c>
      <c r="B39" s="162" t="s">
        <v>141</v>
      </c>
      <c r="C39" s="163" t="s">
        <v>142</v>
      </c>
      <c r="D39" s="164" t="s">
        <v>83</v>
      </c>
      <c r="E39" s="165">
        <v>7</v>
      </c>
      <c r="F39" s="200">
        <v>0</v>
      </c>
      <c r="G39" s="166">
        <f t="shared" si="6"/>
        <v>0</v>
      </c>
      <c r="O39" s="160">
        <v>2</v>
      </c>
      <c r="AA39" s="136">
        <v>2</v>
      </c>
      <c r="AB39" s="136">
        <v>7</v>
      </c>
      <c r="AC39" s="136">
        <v>7</v>
      </c>
      <c r="AZ39" s="136">
        <v>2</v>
      </c>
      <c r="BA39" s="136">
        <f t="shared" si="7"/>
        <v>0</v>
      </c>
      <c r="BB39" s="136">
        <f t="shared" si="8"/>
        <v>0</v>
      </c>
      <c r="BC39" s="136">
        <f t="shared" si="9"/>
        <v>0</v>
      </c>
      <c r="BD39" s="136">
        <f t="shared" si="10"/>
        <v>0</v>
      </c>
      <c r="BE39" s="136">
        <f t="shared" si="11"/>
        <v>0</v>
      </c>
      <c r="CA39" s="167">
        <v>2</v>
      </c>
      <c r="CB39" s="167">
        <v>7</v>
      </c>
      <c r="CZ39" s="136">
        <v>0</v>
      </c>
    </row>
    <row r="40" spans="1:104" x14ac:dyDescent="0.2">
      <c r="A40" s="161">
        <v>27</v>
      </c>
      <c r="B40" s="162" t="s">
        <v>143</v>
      </c>
      <c r="C40" s="163" t="s">
        <v>144</v>
      </c>
      <c r="D40" s="164" t="s">
        <v>83</v>
      </c>
      <c r="E40" s="165">
        <v>8</v>
      </c>
      <c r="F40" s="200">
        <v>0</v>
      </c>
      <c r="G40" s="166">
        <f t="shared" si="6"/>
        <v>0</v>
      </c>
      <c r="O40" s="160">
        <v>2</v>
      </c>
      <c r="AA40" s="136">
        <v>2</v>
      </c>
      <c r="AB40" s="136">
        <v>7</v>
      </c>
      <c r="AC40" s="136">
        <v>7</v>
      </c>
      <c r="AZ40" s="136">
        <v>2</v>
      </c>
      <c r="BA40" s="136">
        <f t="shared" si="7"/>
        <v>0</v>
      </c>
      <c r="BB40" s="136">
        <f t="shared" si="8"/>
        <v>0</v>
      </c>
      <c r="BC40" s="136">
        <f t="shared" si="9"/>
        <v>0</v>
      </c>
      <c r="BD40" s="136">
        <f t="shared" si="10"/>
        <v>0</v>
      </c>
      <c r="BE40" s="136">
        <f t="shared" si="11"/>
        <v>0</v>
      </c>
      <c r="CA40" s="167">
        <v>2</v>
      </c>
      <c r="CB40" s="167">
        <v>7</v>
      </c>
      <c r="CZ40" s="136">
        <v>0</v>
      </c>
    </row>
    <row r="41" spans="1:104" x14ac:dyDescent="0.2">
      <c r="A41" s="161">
        <v>28</v>
      </c>
      <c r="B41" s="162" t="s">
        <v>145</v>
      </c>
      <c r="C41" s="163" t="s">
        <v>146</v>
      </c>
      <c r="D41" s="164" t="s">
        <v>83</v>
      </c>
      <c r="E41" s="165">
        <v>15</v>
      </c>
      <c r="F41" s="200">
        <v>0</v>
      </c>
      <c r="G41" s="166">
        <f t="shared" si="6"/>
        <v>0</v>
      </c>
      <c r="O41" s="160">
        <v>2</v>
      </c>
      <c r="AA41" s="136">
        <v>3</v>
      </c>
      <c r="AB41" s="136">
        <v>1</v>
      </c>
      <c r="AC41" s="136">
        <v>31945201</v>
      </c>
      <c r="AZ41" s="136">
        <v>2</v>
      </c>
      <c r="BA41" s="136">
        <f t="shared" si="7"/>
        <v>0</v>
      </c>
      <c r="BB41" s="136">
        <f t="shared" si="8"/>
        <v>0</v>
      </c>
      <c r="BC41" s="136">
        <f t="shared" si="9"/>
        <v>0</v>
      </c>
      <c r="BD41" s="136">
        <f t="shared" si="10"/>
        <v>0</v>
      </c>
      <c r="BE41" s="136">
        <f t="shared" si="11"/>
        <v>0</v>
      </c>
      <c r="CA41" s="167">
        <v>3</v>
      </c>
      <c r="CB41" s="167">
        <v>1</v>
      </c>
      <c r="CZ41" s="136">
        <v>0</v>
      </c>
    </row>
    <row r="42" spans="1:104" x14ac:dyDescent="0.2">
      <c r="A42" s="161">
        <v>29</v>
      </c>
      <c r="B42" s="162" t="s">
        <v>147</v>
      </c>
      <c r="C42" s="163" t="s">
        <v>148</v>
      </c>
      <c r="D42" s="164" t="s">
        <v>83</v>
      </c>
      <c r="E42" s="165">
        <v>17</v>
      </c>
      <c r="F42" s="200">
        <v>0</v>
      </c>
      <c r="G42" s="166">
        <f t="shared" si="6"/>
        <v>0</v>
      </c>
      <c r="O42" s="160">
        <v>2</v>
      </c>
      <c r="AA42" s="136">
        <v>3</v>
      </c>
      <c r="AB42" s="136">
        <v>7</v>
      </c>
      <c r="AC42" s="136">
        <v>31945202</v>
      </c>
      <c r="AZ42" s="136">
        <v>2</v>
      </c>
      <c r="BA42" s="136">
        <f t="shared" si="7"/>
        <v>0</v>
      </c>
      <c r="BB42" s="136">
        <f t="shared" si="8"/>
        <v>0</v>
      </c>
      <c r="BC42" s="136">
        <f t="shared" si="9"/>
        <v>0</v>
      </c>
      <c r="BD42" s="136">
        <f t="shared" si="10"/>
        <v>0</v>
      </c>
      <c r="BE42" s="136">
        <f t="shared" si="11"/>
        <v>0</v>
      </c>
      <c r="CA42" s="167">
        <v>3</v>
      </c>
      <c r="CB42" s="167">
        <v>7</v>
      </c>
      <c r="CZ42" s="136">
        <v>0</v>
      </c>
    </row>
    <row r="43" spans="1:104" x14ac:dyDescent="0.2">
      <c r="A43" s="161">
        <v>30</v>
      </c>
      <c r="B43" s="162" t="s">
        <v>149</v>
      </c>
      <c r="C43" s="163" t="s">
        <v>150</v>
      </c>
      <c r="D43" s="164" t="s">
        <v>93</v>
      </c>
      <c r="E43" s="165">
        <v>0.12426</v>
      </c>
      <c r="F43" s="200">
        <v>0</v>
      </c>
      <c r="G43" s="166">
        <f t="shared" si="6"/>
        <v>0</v>
      </c>
      <c r="O43" s="160">
        <v>2</v>
      </c>
      <c r="AA43" s="136">
        <v>7</v>
      </c>
      <c r="AB43" s="136">
        <v>1001</v>
      </c>
      <c r="AC43" s="136">
        <v>5</v>
      </c>
      <c r="AZ43" s="136">
        <v>2</v>
      </c>
      <c r="BA43" s="136">
        <f t="shared" si="7"/>
        <v>0</v>
      </c>
      <c r="BB43" s="136">
        <f t="shared" si="8"/>
        <v>0</v>
      </c>
      <c r="BC43" s="136">
        <f t="shared" si="9"/>
        <v>0</v>
      </c>
      <c r="BD43" s="136">
        <f t="shared" si="10"/>
        <v>0</v>
      </c>
      <c r="BE43" s="136">
        <f t="shared" si="11"/>
        <v>0</v>
      </c>
      <c r="CA43" s="167">
        <v>7</v>
      </c>
      <c r="CB43" s="167">
        <v>1001</v>
      </c>
      <c r="CZ43" s="136">
        <v>0</v>
      </c>
    </row>
    <row r="44" spans="1:104" x14ac:dyDescent="0.2">
      <c r="A44" s="168"/>
      <c r="B44" s="169" t="s">
        <v>71</v>
      </c>
      <c r="C44" s="170" t="str">
        <f>CONCATENATE(B23," ",C23)</f>
        <v>725 Zařizovací předměty</v>
      </c>
      <c r="D44" s="171"/>
      <c r="E44" s="172"/>
      <c r="F44" s="201"/>
      <c r="G44" s="174">
        <f>SUM(G23:G43)</f>
        <v>0</v>
      </c>
      <c r="O44" s="160">
        <v>4</v>
      </c>
      <c r="BA44" s="175">
        <f>SUM(BA23:BA43)</f>
        <v>0</v>
      </c>
      <c r="BB44" s="175">
        <f>SUM(BB23:BB43)</f>
        <v>0</v>
      </c>
      <c r="BC44" s="175">
        <f>SUM(BC23:BC43)</f>
        <v>0</v>
      </c>
      <c r="BD44" s="175">
        <f>SUM(BD23:BD43)</f>
        <v>0</v>
      </c>
      <c r="BE44" s="175">
        <f>SUM(BE23:BE43)</f>
        <v>0</v>
      </c>
    </row>
    <row r="45" spans="1:104" x14ac:dyDescent="0.2">
      <c r="A45" s="153" t="s">
        <v>70</v>
      </c>
      <c r="B45" s="154" t="s">
        <v>151</v>
      </c>
      <c r="C45" s="155" t="s">
        <v>152</v>
      </c>
      <c r="D45" s="156"/>
      <c r="E45" s="157"/>
      <c r="F45" s="202"/>
      <c r="G45" s="158"/>
      <c r="H45" s="159"/>
      <c r="I45" s="159"/>
      <c r="O45" s="160">
        <v>1</v>
      </c>
    </row>
    <row r="46" spans="1:104" x14ac:dyDescent="0.2">
      <c r="A46" s="161">
        <v>31</v>
      </c>
      <c r="B46" s="162" t="s">
        <v>153</v>
      </c>
      <c r="C46" s="163" t="s">
        <v>154</v>
      </c>
      <c r="D46" s="164" t="s">
        <v>86</v>
      </c>
      <c r="E46" s="165">
        <v>4</v>
      </c>
      <c r="F46" s="200">
        <v>0</v>
      </c>
      <c r="G46" s="166">
        <f>E46*F46</f>
        <v>0</v>
      </c>
      <c r="O46" s="160">
        <v>2</v>
      </c>
      <c r="AA46" s="136">
        <v>1</v>
      </c>
      <c r="AB46" s="136">
        <v>7</v>
      </c>
      <c r="AC46" s="136">
        <v>7</v>
      </c>
      <c r="AZ46" s="136">
        <v>2</v>
      </c>
      <c r="BA46" s="136">
        <f>IF(AZ46=1,G46,0)</f>
        <v>0</v>
      </c>
      <c r="BB46" s="136">
        <f>IF(AZ46=2,G46,0)</f>
        <v>0</v>
      </c>
      <c r="BC46" s="136">
        <f>IF(AZ46=3,G46,0)</f>
        <v>0</v>
      </c>
      <c r="BD46" s="136">
        <f>IF(AZ46=4,G46,0)</f>
        <v>0</v>
      </c>
      <c r="BE46" s="136">
        <f>IF(AZ46=5,G46,0)</f>
        <v>0</v>
      </c>
      <c r="CA46" s="167">
        <v>1</v>
      </c>
      <c r="CB46" s="167">
        <v>7</v>
      </c>
      <c r="CZ46" s="136">
        <v>6.1500000000000001E-3</v>
      </c>
    </row>
    <row r="47" spans="1:104" x14ac:dyDescent="0.2">
      <c r="A47" s="161">
        <v>32</v>
      </c>
      <c r="B47" s="162" t="s">
        <v>155</v>
      </c>
      <c r="C47" s="163" t="s">
        <v>156</v>
      </c>
      <c r="D47" s="164" t="s">
        <v>86</v>
      </c>
      <c r="E47" s="165">
        <v>4</v>
      </c>
      <c r="F47" s="200">
        <v>0</v>
      </c>
      <c r="G47" s="166">
        <f>E47*F47</f>
        <v>0</v>
      </c>
      <c r="O47" s="160">
        <v>2</v>
      </c>
      <c r="AA47" s="136">
        <v>1</v>
      </c>
      <c r="AB47" s="136">
        <v>7</v>
      </c>
      <c r="AC47" s="136">
        <v>7</v>
      </c>
      <c r="AZ47" s="136">
        <v>2</v>
      </c>
      <c r="BA47" s="136">
        <f>IF(AZ47=1,G47,0)</f>
        <v>0</v>
      </c>
      <c r="BB47" s="136">
        <f>IF(AZ47=2,G47,0)</f>
        <v>0</v>
      </c>
      <c r="BC47" s="136">
        <f>IF(AZ47=3,G47,0)</f>
        <v>0</v>
      </c>
      <c r="BD47" s="136">
        <f>IF(AZ47=4,G47,0)</f>
        <v>0</v>
      </c>
      <c r="BE47" s="136">
        <f>IF(AZ47=5,G47,0)</f>
        <v>0</v>
      </c>
      <c r="CA47" s="167">
        <v>1</v>
      </c>
      <c r="CB47" s="167">
        <v>7</v>
      </c>
      <c r="CZ47" s="136">
        <v>6.0400000000000002E-3</v>
      </c>
    </row>
    <row r="48" spans="1:104" x14ac:dyDescent="0.2">
      <c r="A48" s="161">
        <v>33</v>
      </c>
      <c r="B48" s="162" t="s">
        <v>157</v>
      </c>
      <c r="C48" s="163" t="s">
        <v>158</v>
      </c>
      <c r="D48" s="164" t="s">
        <v>93</v>
      </c>
      <c r="E48" s="165">
        <v>4.8759999999999998E-2</v>
      </c>
      <c r="F48" s="200">
        <v>0</v>
      </c>
      <c r="G48" s="166">
        <f>E48*F48</f>
        <v>0</v>
      </c>
      <c r="O48" s="160">
        <v>2</v>
      </c>
      <c r="AA48" s="136">
        <v>7</v>
      </c>
      <c r="AB48" s="136">
        <v>1001</v>
      </c>
      <c r="AC48" s="136">
        <v>5</v>
      </c>
      <c r="AZ48" s="136">
        <v>2</v>
      </c>
      <c r="BA48" s="136">
        <f>IF(AZ48=1,G48,0)</f>
        <v>0</v>
      </c>
      <c r="BB48" s="136">
        <f>IF(AZ48=2,G48,0)</f>
        <v>0</v>
      </c>
      <c r="BC48" s="136">
        <f>IF(AZ48=3,G48,0)</f>
        <v>0</v>
      </c>
      <c r="BD48" s="136">
        <f>IF(AZ48=4,G48,0)</f>
        <v>0</v>
      </c>
      <c r="BE48" s="136">
        <f>IF(AZ48=5,G48,0)</f>
        <v>0</v>
      </c>
      <c r="CA48" s="167">
        <v>7</v>
      </c>
      <c r="CB48" s="167">
        <v>1001</v>
      </c>
      <c r="CZ48" s="136">
        <v>0</v>
      </c>
    </row>
    <row r="49" spans="1:104" x14ac:dyDescent="0.2">
      <c r="A49" s="168"/>
      <c r="B49" s="169" t="s">
        <v>71</v>
      </c>
      <c r="C49" s="170" t="str">
        <f>CONCATENATE(B45," ",C45)</f>
        <v>733 Rozvod potrubí</v>
      </c>
      <c r="D49" s="171"/>
      <c r="E49" s="172"/>
      <c r="F49" s="201"/>
      <c r="G49" s="174">
        <f>SUM(G45:G48)</f>
        <v>0</v>
      </c>
      <c r="O49" s="160">
        <v>4</v>
      </c>
      <c r="BA49" s="175">
        <f>SUM(BA45:BA48)</f>
        <v>0</v>
      </c>
      <c r="BB49" s="175">
        <f>SUM(BB45:BB48)</f>
        <v>0</v>
      </c>
      <c r="BC49" s="175">
        <f>SUM(BC45:BC48)</f>
        <v>0</v>
      </c>
      <c r="BD49" s="175">
        <f>SUM(BD45:BD48)</f>
        <v>0</v>
      </c>
      <c r="BE49" s="175">
        <f>SUM(BE45:BE48)</f>
        <v>0</v>
      </c>
    </row>
    <row r="50" spans="1:104" x14ac:dyDescent="0.2">
      <c r="A50" s="153" t="s">
        <v>70</v>
      </c>
      <c r="B50" s="154" t="s">
        <v>159</v>
      </c>
      <c r="C50" s="155" t="s">
        <v>160</v>
      </c>
      <c r="D50" s="156"/>
      <c r="E50" s="157"/>
      <c r="F50" s="202"/>
      <c r="G50" s="158"/>
      <c r="H50" s="159"/>
      <c r="I50" s="159"/>
      <c r="O50" s="160">
        <v>1</v>
      </c>
    </row>
    <row r="51" spans="1:104" x14ac:dyDescent="0.2">
      <c r="A51" s="161">
        <v>34</v>
      </c>
      <c r="B51" s="162" t="s">
        <v>161</v>
      </c>
      <c r="C51" s="163" t="s">
        <v>162</v>
      </c>
      <c r="D51" s="164" t="s">
        <v>83</v>
      </c>
      <c r="E51" s="165">
        <v>2</v>
      </c>
      <c r="F51" s="200">
        <v>0</v>
      </c>
      <c r="G51" s="166">
        <f>E51*F51</f>
        <v>0</v>
      </c>
      <c r="O51" s="160">
        <v>2</v>
      </c>
      <c r="AA51" s="136">
        <v>1</v>
      </c>
      <c r="AB51" s="136">
        <v>7</v>
      </c>
      <c r="AC51" s="136">
        <v>7</v>
      </c>
      <c r="AZ51" s="136">
        <v>2</v>
      </c>
      <c r="BA51" s="136">
        <f>IF(AZ51=1,G51,0)</f>
        <v>0</v>
      </c>
      <c r="BB51" s="136">
        <f>IF(AZ51=2,G51,0)</f>
        <v>0</v>
      </c>
      <c r="BC51" s="136">
        <f>IF(AZ51=3,G51,0)</f>
        <v>0</v>
      </c>
      <c r="BD51" s="136">
        <f>IF(AZ51=4,G51,0)</f>
        <v>0</v>
      </c>
      <c r="BE51" s="136">
        <f>IF(AZ51=5,G51,0)</f>
        <v>0</v>
      </c>
      <c r="CA51" s="167">
        <v>1</v>
      </c>
      <c r="CB51" s="167">
        <v>7</v>
      </c>
      <c r="CZ51" s="136">
        <v>3.0000000000000001E-5</v>
      </c>
    </row>
    <row r="52" spans="1:104" x14ac:dyDescent="0.2">
      <c r="A52" s="161">
        <v>35</v>
      </c>
      <c r="B52" s="162" t="s">
        <v>163</v>
      </c>
      <c r="C52" s="163" t="s">
        <v>164</v>
      </c>
      <c r="D52" s="164" t="s">
        <v>83</v>
      </c>
      <c r="E52" s="165">
        <v>1</v>
      </c>
      <c r="F52" s="200">
        <v>0</v>
      </c>
      <c r="G52" s="166">
        <f>E52*F52</f>
        <v>0</v>
      </c>
      <c r="O52" s="160">
        <v>2</v>
      </c>
      <c r="AA52" s="136">
        <v>1</v>
      </c>
      <c r="AB52" s="136">
        <v>7</v>
      </c>
      <c r="AC52" s="136">
        <v>7</v>
      </c>
      <c r="AZ52" s="136">
        <v>2</v>
      </c>
      <c r="BA52" s="136">
        <f>IF(AZ52=1,G52,0)</f>
        <v>0</v>
      </c>
      <c r="BB52" s="136">
        <f>IF(AZ52=2,G52,0)</f>
        <v>0</v>
      </c>
      <c r="BC52" s="136">
        <f>IF(AZ52=3,G52,0)</f>
        <v>0</v>
      </c>
      <c r="BD52" s="136">
        <f>IF(AZ52=4,G52,0)</f>
        <v>0</v>
      </c>
      <c r="BE52" s="136">
        <f>IF(AZ52=5,G52,0)</f>
        <v>0</v>
      </c>
      <c r="CA52" s="167">
        <v>1</v>
      </c>
      <c r="CB52" s="167">
        <v>7</v>
      </c>
      <c r="CZ52" s="136">
        <v>0</v>
      </c>
    </row>
    <row r="53" spans="1:104" x14ac:dyDescent="0.2">
      <c r="A53" s="161">
        <v>36</v>
      </c>
      <c r="B53" s="162" t="s">
        <v>165</v>
      </c>
      <c r="C53" s="163" t="s">
        <v>166</v>
      </c>
      <c r="D53" s="164" t="s">
        <v>83</v>
      </c>
      <c r="E53" s="165">
        <v>2</v>
      </c>
      <c r="F53" s="200">
        <v>0</v>
      </c>
      <c r="G53" s="166">
        <f>E53*F53</f>
        <v>0</v>
      </c>
      <c r="O53" s="160">
        <v>2</v>
      </c>
      <c r="AA53" s="136">
        <v>1</v>
      </c>
      <c r="AB53" s="136">
        <v>7</v>
      </c>
      <c r="AC53" s="136">
        <v>7</v>
      </c>
      <c r="AZ53" s="136">
        <v>2</v>
      </c>
      <c r="BA53" s="136">
        <f>IF(AZ53=1,G53,0)</f>
        <v>0</v>
      </c>
      <c r="BB53" s="136">
        <f>IF(AZ53=2,G53,0)</f>
        <v>0</v>
      </c>
      <c r="BC53" s="136">
        <f>IF(AZ53=3,G53,0)</f>
        <v>0</v>
      </c>
      <c r="BD53" s="136">
        <f>IF(AZ53=4,G53,0)</f>
        <v>0</v>
      </c>
      <c r="BE53" s="136">
        <f>IF(AZ53=5,G53,0)</f>
        <v>0</v>
      </c>
      <c r="CA53" s="167">
        <v>1</v>
      </c>
      <c r="CB53" s="167">
        <v>7</v>
      </c>
      <c r="CZ53" s="136">
        <v>0</v>
      </c>
    </row>
    <row r="54" spans="1:104" x14ac:dyDescent="0.2">
      <c r="A54" s="161">
        <v>37</v>
      </c>
      <c r="B54" s="162" t="s">
        <v>167</v>
      </c>
      <c r="C54" s="163" t="s">
        <v>168</v>
      </c>
      <c r="D54" s="164" t="s">
        <v>83</v>
      </c>
      <c r="E54" s="165">
        <v>2</v>
      </c>
      <c r="F54" s="200">
        <v>0</v>
      </c>
      <c r="G54" s="166">
        <f>E54*F54</f>
        <v>0</v>
      </c>
      <c r="O54" s="160">
        <v>2</v>
      </c>
      <c r="AA54" s="136">
        <v>1</v>
      </c>
      <c r="AB54" s="136">
        <v>7</v>
      </c>
      <c r="AC54" s="136">
        <v>7</v>
      </c>
      <c r="AZ54" s="136">
        <v>2</v>
      </c>
      <c r="BA54" s="136">
        <f>IF(AZ54=1,G54,0)</f>
        <v>0</v>
      </c>
      <c r="BB54" s="136">
        <f>IF(AZ54=2,G54,0)</f>
        <v>0</v>
      </c>
      <c r="BC54" s="136">
        <f>IF(AZ54=3,G54,0)</f>
        <v>0</v>
      </c>
      <c r="BD54" s="136">
        <f>IF(AZ54=4,G54,0)</f>
        <v>0</v>
      </c>
      <c r="BE54" s="136">
        <f>IF(AZ54=5,G54,0)</f>
        <v>0</v>
      </c>
      <c r="CA54" s="167">
        <v>1</v>
      </c>
      <c r="CB54" s="167">
        <v>7</v>
      </c>
      <c r="CZ54" s="136">
        <v>0</v>
      </c>
    </row>
    <row r="55" spans="1:104" x14ac:dyDescent="0.2">
      <c r="A55" s="161">
        <v>38</v>
      </c>
      <c r="B55" s="162" t="s">
        <v>169</v>
      </c>
      <c r="C55" s="163" t="s">
        <v>170</v>
      </c>
      <c r="D55" s="164" t="s">
        <v>93</v>
      </c>
      <c r="E55" s="165">
        <v>6.0000000000000002E-5</v>
      </c>
      <c r="F55" s="200">
        <v>0</v>
      </c>
      <c r="G55" s="166">
        <f>E55*F55</f>
        <v>0</v>
      </c>
      <c r="O55" s="160">
        <v>2</v>
      </c>
      <c r="AA55" s="136">
        <v>7</v>
      </c>
      <c r="AB55" s="136">
        <v>1001</v>
      </c>
      <c r="AC55" s="136">
        <v>5</v>
      </c>
      <c r="AZ55" s="136">
        <v>2</v>
      </c>
      <c r="BA55" s="136">
        <f>IF(AZ55=1,G55,0)</f>
        <v>0</v>
      </c>
      <c r="BB55" s="136">
        <f>IF(AZ55=2,G55,0)</f>
        <v>0</v>
      </c>
      <c r="BC55" s="136">
        <f>IF(AZ55=3,G55,0)</f>
        <v>0</v>
      </c>
      <c r="BD55" s="136">
        <f>IF(AZ55=4,G55,0)</f>
        <v>0</v>
      </c>
      <c r="BE55" s="136">
        <f>IF(AZ55=5,G55,0)</f>
        <v>0</v>
      </c>
      <c r="CA55" s="167">
        <v>7</v>
      </c>
      <c r="CB55" s="167">
        <v>1001</v>
      </c>
      <c r="CZ55" s="136">
        <v>0</v>
      </c>
    </row>
    <row r="56" spans="1:104" x14ac:dyDescent="0.2">
      <c r="A56" s="168"/>
      <c r="B56" s="169" t="s">
        <v>71</v>
      </c>
      <c r="C56" s="170" t="str">
        <f>CONCATENATE(B50," ",C50)</f>
        <v>734 Armatury</v>
      </c>
      <c r="D56" s="171"/>
      <c r="E56" s="172"/>
      <c r="F56" s="201"/>
      <c r="G56" s="174">
        <f>SUM(G50:G55)</f>
        <v>0</v>
      </c>
      <c r="O56" s="160">
        <v>4</v>
      </c>
      <c r="BA56" s="175">
        <f>SUM(BA50:BA55)</f>
        <v>0</v>
      </c>
      <c r="BB56" s="175">
        <f>SUM(BB50:BB55)</f>
        <v>0</v>
      </c>
      <c r="BC56" s="175">
        <f>SUM(BC50:BC55)</f>
        <v>0</v>
      </c>
      <c r="BD56" s="175">
        <f>SUM(BD50:BD55)</f>
        <v>0</v>
      </c>
      <c r="BE56" s="175">
        <f>SUM(BE50:BE55)</f>
        <v>0</v>
      </c>
    </row>
    <row r="57" spans="1:104" x14ac:dyDescent="0.2">
      <c r="A57" s="153" t="s">
        <v>70</v>
      </c>
      <c r="B57" s="154" t="s">
        <v>171</v>
      </c>
      <c r="C57" s="155" t="s">
        <v>172</v>
      </c>
      <c r="D57" s="156"/>
      <c r="E57" s="157"/>
      <c r="F57" s="202"/>
      <c r="G57" s="158"/>
      <c r="H57" s="159"/>
      <c r="I57" s="159"/>
      <c r="O57" s="160">
        <v>1</v>
      </c>
    </row>
    <row r="58" spans="1:104" x14ac:dyDescent="0.2">
      <c r="A58" s="161">
        <v>39</v>
      </c>
      <c r="B58" s="162" t="s">
        <v>173</v>
      </c>
      <c r="C58" s="163" t="s">
        <v>174</v>
      </c>
      <c r="D58" s="164" t="s">
        <v>83</v>
      </c>
      <c r="E58" s="165">
        <v>2</v>
      </c>
      <c r="F58" s="200">
        <v>0</v>
      </c>
      <c r="G58" s="166">
        <f>E58*F58</f>
        <v>0</v>
      </c>
      <c r="O58" s="160">
        <v>2</v>
      </c>
      <c r="AA58" s="136">
        <v>1</v>
      </c>
      <c r="AB58" s="136">
        <v>7</v>
      </c>
      <c r="AC58" s="136">
        <v>7</v>
      </c>
      <c r="AZ58" s="136">
        <v>2</v>
      </c>
      <c r="BA58" s="136">
        <f>IF(AZ58=1,G58,0)</f>
        <v>0</v>
      </c>
      <c r="BB58" s="136">
        <f>IF(AZ58=2,G58,0)</f>
        <v>0</v>
      </c>
      <c r="BC58" s="136">
        <f>IF(AZ58=3,G58,0)</f>
        <v>0</v>
      </c>
      <c r="BD58" s="136">
        <f>IF(AZ58=4,G58,0)</f>
        <v>0</v>
      </c>
      <c r="BE58" s="136">
        <f>IF(AZ58=5,G58,0)</f>
        <v>0</v>
      </c>
      <c r="CA58" s="167">
        <v>1</v>
      </c>
      <c r="CB58" s="167">
        <v>7</v>
      </c>
      <c r="CZ58" s="136">
        <v>2.6079999999999999E-2</v>
      </c>
    </row>
    <row r="59" spans="1:104" x14ac:dyDescent="0.2">
      <c r="A59" s="161">
        <v>40</v>
      </c>
      <c r="B59" s="162" t="s">
        <v>175</v>
      </c>
      <c r="C59" s="163" t="s">
        <v>176</v>
      </c>
      <c r="D59" s="164" t="s">
        <v>177</v>
      </c>
      <c r="E59" s="165">
        <v>2</v>
      </c>
      <c r="F59" s="200">
        <v>0</v>
      </c>
      <c r="G59" s="166">
        <f>E59*F59</f>
        <v>0</v>
      </c>
      <c r="O59" s="160">
        <v>2</v>
      </c>
      <c r="AA59" s="136">
        <v>2</v>
      </c>
      <c r="AB59" s="136">
        <v>7</v>
      </c>
      <c r="AC59" s="136">
        <v>7</v>
      </c>
      <c r="AZ59" s="136">
        <v>2</v>
      </c>
      <c r="BA59" s="136">
        <f>IF(AZ59=1,G59,0)</f>
        <v>0</v>
      </c>
      <c r="BB59" s="136">
        <f>IF(AZ59=2,G59,0)</f>
        <v>0</v>
      </c>
      <c r="BC59" s="136">
        <f>IF(AZ59=3,G59,0)</f>
        <v>0</v>
      </c>
      <c r="BD59" s="136">
        <f>IF(AZ59=4,G59,0)</f>
        <v>0</v>
      </c>
      <c r="BE59" s="136">
        <f>IF(AZ59=5,G59,0)</f>
        <v>0</v>
      </c>
      <c r="CA59" s="167">
        <v>2</v>
      </c>
      <c r="CB59" s="167">
        <v>7</v>
      </c>
      <c r="CZ59" s="136">
        <v>0</v>
      </c>
    </row>
    <row r="60" spans="1:104" x14ac:dyDescent="0.2">
      <c r="A60" s="161">
        <v>41</v>
      </c>
      <c r="B60" s="162" t="s">
        <v>178</v>
      </c>
      <c r="C60" s="163" t="s">
        <v>179</v>
      </c>
      <c r="D60" s="164" t="s">
        <v>93</v>
      </c>
      <c r="E60" s="165">
        <v>5.2159999999999998E-2</v>
      </c>
      <c r="F60" s="200">
        <v>0</v>
      </c>
      <c r="G60" s="166">
        <f>E60*F60</f>
        <v>0</v>
      </c>
      <c r="O60" s="160">
        <v>2</v>
      </c>
      <c r="AA60" s="136">
        <v>7</v>
      </c>
      <c r="AB60" s="136">
        <v>1001</v>
      </c>
      <c r="AC60" s="136">
        <v>5</v>
      </c>
      <c r="AZ60" s="136">
        <v>2</v>
      </c>
      <c r="BA60" s="136">
        <f>IF(AZ60=1,G60,0)</f>
        <v>0</v>
      </c>
      <c r="BB60" s="136">
        <f>IF(AZ60=2,G60,0)</f>
        <v>0</v>
      </c>
      <c r="BC60" s="136">
        <f>IF(AZ60=3,G60,0)</f>
        <v>0</v>
      </c>
      <c r="BD60" s="136">
        <f>IF(AZ60=4,G60,0)</f>
        <v>0</v>
      </c>
      <c r="BE60" s="136">
        <f>IF(AZ60=5,G60,0)</f>
        <v>0</v>
      </c>
      <c r="CA60" s="167">
        <v>7</v>
      </c>
      <c r="CB60" s="167">
        <v>1001</v>
      </c>
      <c r="CZ60" s="136">
        <v>0</v>
      </c>
    </row>
    <row r="61" spans="1:104" x14ac:dyDescent="0.2">
      <c r="A61" s="168"/>
      <c r="B61" s="169" t="s">
        <v>71</v>
      </c>
      <c r="C61" s="170" t="str">
        <f>CONCATENATE(B57," ",C57)</f>
        <v>735 Otopná tělesa</v>
      </c>
      <c r="D61" s="171"/>
      <c r="E61" s="172"/>
      <c r="F61" s="201"/>
      <c r="G61" s="174">
        <f>SUM(G57:G60)</f>
        <v>0</v>
      </c>
      <c r="O61" s="160">
        <v>4</v>
      </c>
      <c r="BA61" s="175">
        <f>SUM(BA57:BA60)</f>
        <v>0</v>
      </c>
      <c r="BB61" s="175">
        <f>SUM(BB57:BB60)</f>
        <v>0</v>
      </c>
      <c r="BC61" s="175">
        <f>SUM(BC57:BC60)</f>
        <v>0</v>
      </c>
      <c r="BD61" s="175">
        <f>SUM(BD57:BD60)</f>
        <v>0</v>
      </c>
      <c r="BE61" s="175">
        <f>SUM(BE57:BE60)</f>
        <v>0</v>
      </c>
    </row>
    <row r="62" spans="1:104" x14ac:dyDescent="0.2">
      <c r="A62" s="153" t="s">
        <v>70</v>
      </c>
      <c r="B62" s="154" t="s">
        <v>180</v>
      </c>
      <c r="C62" s="155" t="s">
        <v>181</v>
      </c>
      <c r="D62" s="156"/>
      <c r="E62" s="157"/>
      <c r="F62" s="202"/>
      <c r="G62" s="158"/>
      <c r="H62" s="159"/>
      <c r="I62" s="159"/>
      <c r="O62" s="160">
        <v>1</v>
      </c>
    </row>
    <row r="63" spans="1:104" x14ac:dyDescent="0.2">
      <c r="A63" s="161">
        <v>42</v>
      </c>
      <c r="B63" s="162" t="s">
        <v>182</v>
      </c>
      <c r="C63" s="163" t="s">
        <v>183</v>
      </c>
      <c r="D63" s="164" t="s">
        <v>83</v>
      </c>
      <c r="E63" s="165">
        <v>3</v>
      </c>
      <c r="F63" s="200">
        <v>0</v>
      </c>
      <c r="G63" s="166">
        <f t="shared" ref="G63:G74" si="12">E63*F63</f>
        <v>0</v>
      </c>
      <c r="O63" s="160">
        <v>2</v>
      </c>
      <c r="AA63" s="136">
        <v>1</v>
      </c>
      <c r="AB63" s="136">
        <v>7</v>
      </c>
      <c r="AC63" s="136">
        <v>7</v>
      </c>
      <c r="AZ63" s="136">
        <v>4</v>
      </c>
      <c r="BA63" s="136">
        <f t="shared" ref="BA63:BA74" si="13">IF(AZ63=1,G63,0)</f>
        <v>0</v>
      </c>
      <c r="BB63" s="136">
        <f t="shared" ref="BB63:BB74" si="14">IF(AZ63=2,G63,0)</f>
        <v>0</v>
      </c>
      <c r="BC63" s="136">
        <f t="shared" ref="BC63:BC74" si="15">IF(AZ63=3,G63,0)</f>
        <v>0</v>
      </c>
      <c r="BD63" s="136">
        <f t="shared" ref="BD63:BD74" si="16">IF(AZ63=4,G63,0)</f>
        <v>0</v>
      </c>
      <c r="BE63" s="136">
        <f t="shared" ref="BE63:BE74" si="17">IF(AZ63=5,G63,0)</f>
        <v>0</v>
      </c>
      <c r="CA63" s="167">
        <v>1</v>
      </c>
      <c r="CB63" s="167">
        <v>7</v>
      </c>
      <c r="CZ63" s="136">
        <v>0</v>
      </c>
    </row>
    <row r="64" spans="1:104" x14ac:dyDescent="0.2">
      <c r="A64" s="161">
        <v>43</v>
      </c>
      <c r="B64" s="162" t="s">
        <v>184</v>
      </c>
      <c r="C64" s="163" t="s">
        <v>185</v>
      </c>
      <c r="D64" s="164" t="s">
        <v>86</v>
      </c>
      <c r="E64" s="165">
        <v>51</v>
      </c>
      <c r="F64" s="200">
        <v>0</v>
      </c>
      <c r="G64" s="166">
        <f t="shared" si="12"/>
        <v>0</v>
      </c>
      <c r="O64" s="160">
        <v>2</v>
      </c>
      <c r="AA64" s="136">
        <v>1</v>
      </c>
      <c r="AB64" s="136">
        <v>7</v>
      </c>
      <c r="AC64" s="136">
        <v>7</v>
      </c>
      <c r="AZ64" s="136">
        <v>4</v>
      </c>
      <c r="BA64" s="136">
        <f t="shared" si="13"/>
        <v>0</v>
      </c>
      <c r="BB64" s="136">
        <f t="shared" si="14"/>
        <v>0</v>
      </c>
      <c r="BC64" s="136">
        <f t="shared" si="15"/>
        <v>0</v>
      </c>
      <c r="BD64" s="136">
        <f t="shared" si="16"/>
        <v>0</v>
      </c>
      <c r="BE64" s="136">
        <f t="shared" si="17"/>
        <v>0</v>
      </c>
      <c r="CA64" s="167">
        <v>1</v>
      </c>
      <c r="CB64" s="167">
        <v>7</v>
      </c>
      <c r="CZ64" s="136">
        <v>3.9899999999999996E-3</v>
      </c>
    </row>
    <row r="65" spans="1:104" x14ac:dyDescent="0.2">
      <c r="A65" s="161">
        <v>44</v>
      </c>
      <c r="B65" s="162" t="s">
        <v>186</v>
      </c>
      <c r="C65" s="163" t="s">
        <v>187</v>
      </c>
      <c r="D65" s="164" t="s">
        <v>86</v>
      </c>
      <c r="E65" s="165">
        <v>50</v>
      </c>
      <c r="F65" s="200">
        <v>0</v>
      </c>
      <c r="G65" s="166">
        <f t="shared" si="12"/>
        <v>0</v>
      </c>
      <c r="O65" s="160">
        <v>2</v>
      </c>
      <c r="AA65" s="136">
        <v>1</v>
      </c>
      <c r="AB65" s="136">
        <v>7</v>
      </c>
      <c r="AC65" s="136">
        <v>7</v>
      </c>
      <c r="AZ65" s="136">
        <v>4</v>
      </c>
      <c r="BA65" s="136">
        <f t="shared" si="13"/>
        <v>0</v>
      </c>
      <c r="BB65" s="136">
        <f t="shared" si="14"/>
        <v>0</v>
      </c>
      <c r="BC65" s="136">
        <f t="shared" si="15"/>
        <v>0</v>
      </c>
      <c r="BD65" s="136">
        <f t="shared" si="16"/>
        <v>0</v>
      </c>
      <c r="BE65" s="136">
        <f t="shared" si="17"/>
        <v>0</v>
      </c>
      <c r="CA65" s="167">
        <v>1</v>
      </c>
      <c r="CB65" s="167">
        <v>7</v>
      </c>
      <c r="CZ65" s="136">
        <v>1.2999999999999999E-4</v>
      </c>
    </row>
    <row r="66" spans="1:104" x14ac:dyDescent="0.2">
      <c r="A66" s="161">
        <v>45</v>
      </c>
      <c r="B66" s="162" t="s">
        <v>188</v>
      </c>
      <c r="C66" s="163" t="s">
        <v>189</v>
      </c>
      <c r="D66" s="164" t="s">
        <v>86</v>
      </c>
      <c r="E66" s="165">
        <v>50</v>
      </c>
      <c r="F66" s="200">
        <v>0</v>
      </c>
      <c r="G66" s="166">
        <f t="shared" si="12"/>
        <v>0</v>
      </c>
      <c r="O66" s="160">
        <v>2</v>
      </c>
      <c r="AA66" s="136">
        <v>1</v>
      </c>
      <c r="AB66" s="136">
        <v>7</v>
      </c>
      <c r="AC66" s="136">
        <v>7</v>
      </c>
      <c r="AZ66" s="136">
        <v>4</v>
      </c>
      <c r="BA66" s="136">
        <f t="shared" si="13"/>
        <v>0</v>
      </c>
      <c r="BB66" s="136">
        <f t="shared" si="14"/>
        <v>0</v>
      </c>
      <c r="BC66" s="136">
        <f t="shared" si="15"/>
        <v>0</v>
      </c>
      <c r="BD66" s="136">
        <f t="shared" si="16"/>
        <v>0</v>
      </c>
      <c r="BE66" s="136">
        <f t="shared" si="17"/>
        <v>0</v>
      </c>
      <c r="CA66" s="167">
        <v>1</v>
      </c>
      <c r="CB66" s="167">
        <v>7</v>
      </c>
      <c r="CZ66" s="136">
        <v>0</v>
      </c>
    </row>
    <row r="67" spans="1:104" x14ac:dyDescent="0.2">
      <c r="A67" s="161">
        <v>46</v>
      </c>
      <c r="B67" s="162" t="s">
        <v>190</v>
      </c>
      <c r="C67" s="163" t="s">
        <v>191</v>
      </c>
      <c r="D67" s="164" t="s">
        <v>83</v>
      </c>
      <c r="E67" s="165">
        <v>29</v>
      </c>
      <c r="F67" s="200">
        <v>0</v>
      </c>
      <c r="G67" s="166">
        <f t="shared" si="12"/>
        <v>0</v>
      </c>
      <c r="O67" s="160">
        <v>2</v>
      </c>
      <c r="AA67" s="136">
        <v>1</v>
      </c>
      <c r="AB67" s="136">
        <v>7</v>
      </c>
      <c r="AC67" s="136">
        <v>7</v>
      </c>
      <c r="AZ67" s="136">
        <v>4</v>
      </c>
      <c r="BA67" s="136">
        <f t="shared" si="13"/>
        <v>0</v>
      </c>
      <c r="BB67" s="136">
        <f t="shared" si="14"/>
        <v>0</v>
      </c>
      <c r="BC67" s="136">
        <f t="shared" si="15"/>
        <v>0</v>
      </c>
      <c r="BD67" s="136">
        <f t="shared" si="16"/>
        <v>0</v>
      </c>
      <c r="BE67" s="136">
        <f t="shared" si="17"/>
        <v>0</v>
      </c>
      <c r="CA67" s="167">
        <v>1</v>
      </c>
      <c r="CB67" s="167">
        <v>7</v>
      </c>
      <c r="CZ67" s="136">
        <v>0</v>
      </c>
    </row>
    <row r="68" spans="1:104" x14ac:dyDescent="0.2">
      <c r="A68" s="161">
        <v>47</v>
      </c>
      <c r="B68" s="162" t="s">
        <v>192</v>
      </c>
      <c r="C68" s="163" t="s">
        <v>193</v>
      </c>
      <c r="D68" s="164" t="s">
        <v>83</v>
      </c>
      <c r="E68" s="165">
        <v>3</v>
      </c>
      <c r="F68" s="200">
        <v>0</v>
      </c>
      <c r="G68" s="166">
        <f t="shared" si="12"/>
        <v>0</v>
      </c>
      <c r="O68" s="160">
        <v>2</v>
      </c>
      <c r="AA68" s="136">
        <v>1</v>
      </c>
      <c r="AB68" s="136">
        <v>7</v>
      </c>
      <c r="AC68" s="136">
        <v>7</v>
      </c>
      <c r="AZ68" s="136">
        <v>4</v>
      </c>
      <c r="BA68" s="136">
        <f t="shared" si="13"/>
        <v>0</v>
      </c>
      <c r="BB68" s="136">
        <f t="shared" si="14"/>
        <v>0</v>
      </c>
      <c r="BC68" s="136">
        <f t="shared" si="15"/>
        <v>0</v>
      </c>
      <c r="BD68" s="136">
        <f t="shared" si="16"/>
        <v>0</v>
      </c>
      <c r="BE68" s="136">
        <f t="shared" si="17"/>
        <v>0</v>
      </c>
      <c r="CA68" s="167">
        <v>1</v>
      </c>
      <c r="CB68" s="167">
        <v>7</v>
      </c>
      <c r="CZ68" s="136">
        <v>0</v>
      </c>
    </row>
    <row r="69" spans="1:104" x14ac:dyDescent="0.2">
      <c r="A69" s="161">
        <v>48</v>
      </c>
      <c r="B69" s="162" t="s">
        <v>194</v>
      </c>
      <c r="C69" s="163" t="s">
        <v>195</v>
      </c>
      <c r="D69" s="164" t="s">
        <v>83</v>
      </c>
      <c r="E69" s="165">
        <v>3</v>
      </c>
      <c r="F69" s="200">
        <v>0</v>
      </c>
      <c r="G69" s="166">
        <f t="shared" si="12"/>
        <v>0</v>
      </c>
      <c r="O69" s="160">
        <v>2</v>
      </c>
      <c r="AA69" s="136">
        <v>1</v>
      </c>
      <c r="AB69" s="136">
        <v>7</v>
      </c>
      <c r="AC69" s="136">
        <v>7</v>
      </c>
      <c r="AZ69" s="136">
        <v>4</v>
      </c>
      <c r="BA69" s="136">
        <f t="shared" si="13"/>
        <v>0</v>
      </c>
      <c r="BB69" s="136">
        <f t="shared" si="14"/>
        <v>0</v>
      </c>
      <c r="BC69" s="136">
        <f t="shared" si="15"/>
        <v>0</v>
      </c>
      <c r="BD69" s="136">
        <f t="shared" si="16"/>
        <v>0</v>
      </c>
      <c r="BE69" s="136">
        <f t="shared" si="17"/>
        <v>0</v>
      </c>
      <c r="CA69" s="167">
        <v>1</v>
      </c>
      <c r="CB69" s="167">
        <v>7</v>
      </c>
      <c r="CZ69" s="136">
        <v>1.2999999999999999E-4</v>
      </c>
    </row>
    <row r="70" spans="1:104" x14ac:dyDescent="0.2">
      <c r="A70" s="161">
        <v>49</v>
      </c>
      <c r="B70" s="162" t="s">
        <v>196</v>
      </c>
      <c r="C70" s="163" t="s">
        <v>197</v>
      </c>
      <c r="D70" s="164" t="s">
        <v>83</v>
      </c>
      <c r="E70" s="165">
        <v>3</v>
      </c>
      <c r="F70" s="200">
        <v>0</v>
      </c>
      <c r="G70" s="166">
        <f t="shared" si="12"/>
        <v>0</v>
      </c>
      <c r="O70" s="160">
        <v>2</v>
      </c>
      <c r="AA70" s="136">
        <v>1</v>
      </c>
      <c r="AB70" s="136">
        <v>9</v>
      </c>
      <c r="AC70" s="136">
        <v>9</v>
      </c>
      <c r="AZ70" s="136">
        <v>4</v>
      </c>
      <c r="BA70" s="136">
        <f t="shared" si="13"/>
        <v>0</v>
      </c>
      <c r="BB70" s="136">
        <f t="shared" si="14"/>
        <v>0</v>
      </c>
      <c r="BC70" s="136">
        <f t="shared" si="15"/>
        <v>0</v>
      </c>
      <c r="BD70" s="136">
        <f t="shared" si="16"/>
        <v>0</v>
      </c>
      <c r="BE70" s="136">
        <f t="shared" si="17"/>
        <v>0</v>
      </c>
      <c r="CA70" s="167">
        <v>1</v>
      </c>
      <c r="CB70" s="167">
        <v>9</v>
      </c>
      <c r="CZ70" s="136">
        <v>0</v>
      </c>
    </row>
    <row r="71" spans="1:104" x14ac:dyDescent="0.2">
      <c r="A71" s="161">
        <v>50</v>
      </c>
      <c r="B71" s="162" t="s">
        <v>198</v>
      </c>
      <c r="C71" s="163" t="s">
        <v>199</v>
      </c>
      <c r="D71" s="164" t="s">
        <v>86</v>
      </c>
      <c r="E71" s="165">
        <v>51</v>
      </c>
      <c r="F71" s="200">
        <v>0</v>
      </c>
      <c r="G71" s="166">
        <f t="shared" si="12"/>
        <v>0</v>
      </c>
      <c r="O71" s="160">
        <v>2</v>
      </c>
      <c r="AA71" s="136">
        <v>1</v>
      </c>
      <c r="AB71" s="136">
        <v>7</v>
      </c>
      <c r="AC71" s="136">
        <v>7</v>
      </c>
      <c r="AZ71" s="136">
        <v>4</v>
      </c>
      <c r="BA71" s="136">
        <f t="shared" si="13"/>
        <v>0</v>
      </c>
      <c r="BB71" s="136">
        <f t="shared" si="14"/>
        <v>0</v>
      </c>
      <c r="BC71" s="136">
        <f t="shared" si="15"/>
        <v>0</v>
      </c>
      <c r="BD71" s="136">
        <f t="shared" si="16"/>
        <v>0</v>
      </c>
      <c r="BE71" s="136">
        <f t="shared" si="17"/>
        <v>0</v>
      </c>
      <c r="CA71" s="167">
        <v>1</v>
      </c>
      <c r="CB71" s="167">
        <v>7</v>
      </c>
      <c r="CZ71" s="136">
        <v>1.8000000000000001E-4</v>
      </c>
    </row>
    <row r="72" spans="1:104" x14ac:dyDescent="0.2">
      <c r="A72" s="161">
        <v>51</v>
      </c>
      <c r="B72" s="162" t="s">
        <v>200</v>
      </c>
      <c r="C72" s="163" t="s">
        <v>201</v>
      </c>
      <c r="D72" s="164" t="s">
        <v>86</v>
      </c>
      <c r="E72" s="165">
        <v>51</v>
      </c>
      <c r="F72" s="200">
        <v>0</v>
      </c>
      <c r="G72" s="166">
        <f t="shared" si="12"/>
        <v>0</v>
      </c>
      <c r="O72" s="160">
        <v>2</v>
      </c>
      <c r="AA72" s="136">
        <v>1</v>
      </c>
      <c r="AB72" s="136">
        <v>7</v>
      </c>
      <c r="AC72" s="136">
        <v>7</v>
      </c>
      <c r="AZ72" s="136">
        <v>4</v>
      </c>
      <c r="BA72" s="136">
        <f t="shared" si="13"/>
        <v>0</v>
      </c>
      <c r="BB72" s="136">
        <f t="shared" si="14"/>
        <v>0</v>
      </c>
      <c r="BC72" s="136">
        <f t="shared" si="15"/>
        <v>0</v>
      </c>
      <c r="BD72" s="136">
        <f t="shared" si="16"/>
        <v>0</v>
      </c>
      <c r="BE72" s="136">
        <f t="shared" si="17"/>
        <v>0</v>
      </c>
      <c r="CA72" s="167">
        <v>1</v>
      </c>
      <c r="CB72" s="167">
        <v>7</v>
      </c>
      <c r="CZ72" s="136">
        <v>1.0000000000000001E-5</v>
      </c>
    </row>
    <row r="73" spans="1:104" x14ac:dyDescent="0.2">
      <c r="A73" s="161">
        <v>52</v>
      </c>
      <c r="B73" s="162" t="s">
        <v>202</v>
      </c>
      <c r="C73" s="163" t="s">
        <v>203</v>
      </c>
      <c r="D73" s="164" t="s">
        <v>93</v>
      </c>
      <c r="E73" s="165">
        <v>0.24</v>
      </c>
      <c r="F73" s="200">
        <v>0</v>
      </c>
      <c r="G73" s="166">
        <f t="shared" si="12"/>
        <v>0</v>
      </c>
      <c r="O73" s="160">
        <v>2</v>
      </c>
      <c r="AA73" s="136">
        <v>1</v>
      </c>
      <c r="AB73" s="136">
        <v>5</v>
      </c>
      <c r="AC73" s="136">
        <v>5</v>
      </c>
      <c r="AZ73" s="136">
        <v>4</v>
      </c>
      <c r="BA73" s="136">
        <f t="shared" si="13"/>
        <v>0</v>
      </c>
      <c r="BB73" s="136">
        <f t="shared" si="14"/>
        <v>0</v>
      </c>
      <c r="BC73" s="136">
        <f t="shared" si="15"/>
        <v>0</v>
      </c>
      <c r="BD73" s="136">
        <f t="shared" si="16"/>
        <v>0</v>
      </c>
      <c r="BE73" s="136">
        <f t="shared" si="17"/>
        <v>0</v>
      </c>
      <c r="CA73" s="167">
        <v>1</v>
      </c>
      <c r="CB73" s="167">
        <v>5</v>
      </c>
      <c r="CZ73" s="136">
        <v>0</v>
      </c>
    </row>
    <row r="74" spans="1:104" x14ac:dyDescent="0.2">
      <c r="A74" s="161">
        <v>53</v>
      </c>
      <c r="B74" s="162" t="s">
        <v>204</v>
      </c>
      <c r="C74" s="163" t="s">
        <v>205</v>
      </c>
      <c r="D74" s="164" t="s">
        <v>86</v>
      </c>
      <c r="E74" s="165">
        <v>32</v>
      </c>
      <c r="F74" s="200">
        <v>0</v>
      </c>
      <c r="G74" s="166">
        <f t="shared" si="12"/>
        <v>0</v>
      </c>
      <c r="O74" s="160">
        <v>2</v>
      </c>
      <c r="AA74" s="136">
        <v>2</v>
      </c>
      <c r="AB74" s="136">
        <v>7</v>
      </c>
      <c r="AC74" s="136">
        <v>7</v>
      </c>
      <c r="AZ74" s="136">
        <v>4</v>
      </c>
      <c r="BA74" s="136">
        <f t="shared" si="13"/>
        <v>0</v>
      </c>
      <c r="BB74" s="136">
        <f t="shared" si="14"/>
        <v>0</v>
      </c>
      <c r="BC74" s="136">
        <f t="shared" si="15"/>
        <v>0</v>
      </c>
      <c r="BD74" s="136">
        <f t="shared" si="16"/>
        <v>0</v>
      </c>
      <c r="BE74" s="136">
        <f t="shared" si="17"/>
        <v>0</v>
      </c>
      <c r="CA74" s="167">
        <v>2</v>
      </c>
      <c r="CB74" s="167">
        <v>7</v>
      </c>
      <c r="CZ74" s="136">
        <v>4.8999999999999998E-4</v>
      </c>
    </row>
    <row r="75" spans="1:104" x14ac:dyDescent="0.2">
      <c r="A75" s="168"/>
      <c r="B75" s="169" t="s">
        <v>71</v>
      </c>
      <c r="C75" s="170" t="str">
        <f>CONCATENATE(B62," ",C62)</f>
        <v>722 Vnitřní vodovod</v>
      </c>
      <c r="D75" s="171"/>
      <c r="E75" s="172"/>
      <c r="F75" s="201"/>
      <c r="G75" s="174">
        <f>SUM(G62:G74)</f>
        <v>0</v>
      </c>
      <c r="O75" s="160">
        <v>4</v>
      </c>
      <c r="BA75" s="175">
        <f>SUM(BA62:BA74)</f>
        <v>0</v>
      </c>
      <c r="BB75" s="175">
        <f>SUM(BB62:BB74)</f>
        <v>0</v>
      </c>
      <c r="BC75" s="175">
        <f>SUM(BC62:BC74)</f>
        <v>0</v>
      </c>
      <c r="BD75" s="175">
        <f>SUM(BD62:BD74)</f>
        <v>0</v>
      </c>
      <c r="BE75" s="175">
        <f>SUM(BE62:BE74)</f>
        <v>0</v>
      </c>
    </row>
    <row r="76" spans="1:104" x14ac:dyDescent="0.2">
      <c r="A76" s="153" t="s">
        <v>70</v>
      </c>
      <c r="B76" s="154" t="s">
        <v>206</v>
      </c>
      <c r="C76" s="155" t="s">
        <v>207</v>
      </c>
      <c r="D76" s="156"/>
      <c r="E76" s="157"/>
      <c r="F76" s="202"/>
      <c r="G76" s="158"/>
      <c r="H76" s="159"/>
      <c r="I76" s="159"/>
      <c r="O76" s="160">
        <v>1</v>
      </c>
    </row>
    <row r="77" spans="1:104" x14ac:dyDescent="0.2">
      <c r="A77" s="161">
        <v>54</v>
      </c>
      <c r="B77" s="162" t="s">
        <v>208</v>
      </c>
      <c r="C77" s="163" t="s">
        <v>209</v>
      </c>
      <c r="D77" s="164" t="s">
        <v>93</v>
      </c>
      <c r="E77" s="165">
        <v>0.39699000000000001</v>
      </c>
      <c r="F77" s="200">
        <v>0</v>
      </c>
      <c r="G77" s="166">
        <f>E77*F77</f>
        <v>0</v>
      </c>
      <c r="O77" s="160">
        <v>2</v>
      </c>
      <c r="AA77" s="136">
        <v>8</v>
      </c>
      <c r="AB77" s="136">
        <v>0</v>
      </c>
      <c r="AC77" s="136">
        <v>3</v>
      </c>
      <c r="AZ77" s="136">
        <v>1</v>
      </c>
      <c r="BA77" s="136">
        <f>IF(AZ77=1,G77,0)</f>
        <v>0</v>
      </c>
      <c r="BB77" s="136">
        <f>IF(AZ77=2,G77,0)</f>
        <v>0</v>
      </c>
      <c r="BC77" s="136">
        <f>IF(AZ77=3,G77,0)</f>
        <v>0</v>
      </c>
      <c r="BD77" s="136">
        <f>IF(AZ77=4,G77,0)</f>
        <v>0</v>
      </c>
      <c r="BE77" s="136">
        <f>IF(AZ77=5,G77,0)</f>
        <v>0</v>
      </c>
      <c r="CA77" s="167">
        <v>8</v>
      </c>
      <c r="CB77" s="167">
        <v>0</v>
      </c>
      <c r="CZ77" s="136">
        <v>0</v>
      </c>
    </row>
    <row r="78" spans="1:104" x14ac:dyDescent="0.2">
      <c r="A78" s="161">
        <v>55</v>
      </c>
      <c r="B78" s="162" t="s">
        <v>210</v>
      </c>
      <c r="C78" s="163" t="s">
        <v>211</v>
      </c>
      <c r="D78" s="164" t="s">
        <v>93</v>
      </c>
      <c r="E78" s="165">
        <v>0.39699000000000001</v>
      </c>
      <c r="F78" s="200">
        <v>0</v>
      </c>
      <c r="G78" s="166">
        <f>E78*F78</f>
        <v>0</v>
      </c>
      <c r="O78" s="160">
        <v>2</v>
      </c>
      <c r="AA78" s="136">
        <v>8</v>
      </c>
      <c r="AB78" s="136">
        <v>0</v>
      </c>
      <c r="AC78" s="136">
        <v>3</v>
      </c>
      <c r="AZ78" s="136">
        <v>1</v>
      </c>
      <c r="BA78" s="136">
        <f>IF(AZ78=1,G78,0)</f>
        <v>0</v>
      </c>
      <c r="BB78" s="136">
        <f>IF(AZ78=2,G78,0)</f>
        <v>0</v>
      </c>
      <c r="BC78" s="136">
        <f>IF(AZ78=3,G78,0)</f>
        <v>0</v>
      </c>
      <c r="BD78" s="136">
        <f>IF(AZ78=4,G78,0)</f>
        <v>0</v>
      </c>
      <c r="BE78" s="136">
        <f>IF(AZ78=5,G78,0)</f>
        <v>0</v>
      </c>
      <c r="CA78" s="167">
        <v>8</v>
      </c>
      <c r="CB78" s="167">
        <v>0</v>
      </c>
      <c r="CZ78" s="136">
        <v>0</v>
      </c>
    </row>
    <row r="79" spans="1:104" x14ac:dyDescent="0.2">
      <c r="A79" s="161">
        <v>56</v>
      </c>
      <c r="B79" s="162" t="s">
        <v>212</v>
      </c>
      <c r="C79" s="163" t="s">
        <v>213</v>
      </c>
      <c r="D79" s="164" t="s">
        <v>93</v>
      </c>
      <c r="E79" s="165">
        <v>5.9548500000000004</v>
      </c>
      <c r="F79" s="200">
        <v>0</v>
      </c>
      <c r="G79" s="166">
        <f>E79*F79</f>
        <v>0</v>
      </c>
      <c r="O79" s="160">
        <v>2</v>
      </c>
      <c r="AA79" s="136">
        <v>8</v>
      </c>
      <c r="AB79" s="136">
        <v>0</v>
      </c>
      <c r="AC79" s="136">
        <v>3</v>
      </c>
      <c r="AZ79" s="136">
        <v>1</v>
      </c>
      <c r="BA79" s="136">
        <f>IF(AZ79=1,G79,0)</f>
        <v>0</v>
      </c>
      <c r="BB79" s="136">
        <f>IF(AZ79=2,G79,0)</f>
        <v>0</v>
      </c>
      <c r="BC79" s="136">
        <f>IF(AZ79=3,G79,0)</f>
        <v>0</v>
      </c>
      <c r="BD79" s="136">
        <f>IF(AZ79=4,G79,0)</f>
        <v>0</v>
      </c>
      <c r="BE79" s="136">
        <f>IF(AZ79=5,G79,0)</f>
        <v>0</v>
      </c>
      <c r="CA79" s="167">
        <v>8</v>
      </c>
      <c r="CB79" s="167">
        <v>0</v>
      </c>
      <c r="CZ79" s="136">
        <v>0</v>
      </c>
    </row>
    <row r="80" spans="1:104" x14ac:dyDescent="0.2">
      <c r="A80" s="161">
        <v>57</v>
      </c>
      <c r="B80" s="162" t="s">
        <v>214</v>
      </c>
      <c r="C80" s="163" t="s">
        <v>215</v>
      </c>
      <c r="D80" s="164" t="s">
        <v>93</v>
      </c>
      <c r="E80" s="165">
        <v>0.39699000000000001</v>
      </c>
      <c r="F80" s="200">
        <v>0</v>
      </c>
      <c r="G80" s="166">
        <f>E80*F80</f>
        <v>0</v>
      </c>
      <c r="O80" s="160">
        <v>2</v>
      </c>
      <c r="AA80" s="136">
        <v>8</v>
      </c>
      <c r="AB80" s="136">
        <v>0</v>
      </c>
      <c r="AC80" s="136">
        <v>3</v>
      </c>
      <c r="AZ80" s="136">
        <v>1</v>
      </c>
      <c r="BA80" s="136">
        <f>IF(AZ80=1,G80,0)</f>
        <v>0</v>
      </c>
      <c r="BB80" s="136">
        <f>IF(AZ80=2,G80,0)</f>
        <v>0</v>
      </c>
      <c r="BC80" s="136">
        <f>IF(AZ80=3,G80,0)</f>
        <v>0</v>
      </c>
      <c r="BD80" s="136">
        <f>IF(AZ80=4,G80,0)</f>
        <v>0</v>
      </c>
      <c r="BE80" s="136">
        <f>IF(AZ80=5,G80,0)</f>
        <v>0</v>
      </c>
      <c r="CA80" s="167">
        <v>8</v>
      </c>
      <c r="CB80" s="167">
        <v>0</v>
      </c>
      <c r="CZ80" s="136">
        <v>0</v>
      </c>
    </row>
    <row r="81" spans="1:104" x14ac:dyDescent="0.2">
      <c r="A81" s="161">
        <v>58</v>
      </c>
      <c r="B81" s="162" t="s">
        <v>216</v>
      </c>
      <c r="C81" s="163" t="s">
        <v>217</v>
      </c>
      <c r="D81" s="164" t="s">
        <v>93</v>
      </c>
      <c r="E81" s="165">
        <v>0.39699000000000001</v>
      </c>
      <c r="F81" s="200">
        <v>0</v>
      </c>
      <c r="G81" s="166">
        <f>E81*F81</f>
        <v>0</v>
      </c>
      <c r="O81" s="160">
        <v>2</v>
      </c>
      <c r="AA81" s="136">
        <v>8</v>
      </c>
      <c r="AB81" s="136">
        <v>0</v>
      </c>
      <c r="AC81" s="136">
        <v>3</v>
      </c>
      <c r="AZ81" s="136">
        <v>1</v>
      </c>
      <c r="BA81" s="136">
        <f>IF(AZ81=1,G81,0)</f>
        <v>0</v>
      </c>
      <c r="BB81" s="136">
        <f>IF(AZ81=2,G81,0)</f>
        <v>0</v>
      </c>
      <c r="BC81" s="136">
        <f>IF(AZ81=3,G81,0)</f>
        <v>0</v>
      </c>
      <c r="BD81" s="136">
        <f>IF(AZ81=4,G81,0)</f>
        <v>0</v>
      </c>
      <c r="BE81" s="136">
        <f>IF(AZ81=5,G81,0)</f>
        <v>0</v>
      </c>
      <c r="CA81" s="167">
        <v>8</v>
      </c>
      <c r="CB81" s="167">
        <v>0</v>
      </c>
      <c r="CZ81" s="136">
        <v>0</v>
      </c>
    </row>
    <row r="82" spans="1:104" x14ac:dyDescent="0.2">
      <c r="A82" s="168"/>
      <c r="B82" s="169" t="s">
        <v>71</v>
      </c>
      <c r="C82" s="170" t="str">
        <f>CONCATENATE(B76," ",C76)</f>
        <v>D96 Přesuny suti a vybouraných hmot</v>
      </c>
      <c r="D82" s="171"/>
      <c r="E82" s="172"/>
      <c r="F82" s="173"/>
      <c r="G82" s="174">
        <f>SUM(G76:G81)</f>
        <v>0</v>
      </c>
      <c r="O82" s="160">
        <v>4</v>
      </c>
      <c r="BA82" s="175">
        <f>SUM(BA76:BA81)</f>
        <v>0</v>
      </c>
      <c r="BB82" s="175">
        <f>SUM(BB76:BB81)</f>
        <v>0</v>
      </c>
      <c r="BC82" s="175">
        <f>SUM(BC76:BC81)</f>
        <v>0</v>
      </c>
      <c r="BD82" s="175">
        <f>SUM(BD76:BD81)</f>
        <v>0</v>
      </c>
      <c r="BE82" s="175">
        <f>SUM(BE76:BE81)</f>
        <v>0</v>
      </c>
    </row>
    <row r="83" spans="1:104" x14ac:dyDescent="0.2">
      <c r="E83" s="136"/>
    </row>
    <row r="84" spans="1:104" x14ac:dyDescent="0.2">
      <c r="E84" s="136"/>
    </row>
    <row r="85" spans="1:104" x14ac:dyDescent="0.2">
      <c r="E85" s="136"/>
    </row>
    <row r="86" spans="1:104" x14ac:dyDescent="0.2">
      <c r="E86" s="136"/>
    </row>
    <row r="87" spans="1:104" x14ac:dyDescent="0.2">
      <c r="E87" s="136"/>
    </row>
    <row r="88" spans="1:104" x14ac:dyDescent="0.2">
      <c r="E88" s="136"/>
    </row>
    <row r="89" spans="1:104" x14ac:dyDescent="0.2">
      <c r="E89" s="136"/>
    </row>
    <row r="90" spans="1:104" x14ac:dyDescent="0.2">
      <c r="E90" s="136"/>
    </row>
    <row r="91" spans="1:104" x14ac:dyDescent="0.2">
      <c r="E91" s="136"/>
    </row>
    <row r="92" spans="1:104" x14ac:dyDescent="0.2">
      <c r="E92" s="136"/>
    </row>
    <row r="93" spans="1:104" x14ac:dyDescent="0.2">
      <c r="E93" s="136"/>
    </row>
    <row r="94" spans="1:104" x14ac:dyDescent="0.2">
      <c r="E94" s="136"/>
    </row>
    <row r="95" spans="1:104" x14ac:dyDescent="0.2">
      <c r="E95" s="136"/>
    </row>
    <row r="96" spans="1:104" x14ac:dyDescent="0.2">
      <c r="E96" s="136"/>
    </row>
    <row r="97" spans="1:7" x14ac:dyDescent="0.2">
      <c r="E97" s="136"/>
    </row>
    <row r="98" spans="1:7" x14ac:dyDescent="0.2">
      <c r="E98" s="136"/>
    </row>
    <row r="99" spans="1:7" x14ac:dyDescent="0.2">
      <c r="E99" s="136"/>
    </row>
    <row r="100" spans="1:7" x14ac:dyDescent="0.2">
      <c r="E100" s="136"/>
    </row>
    <row r="101" spans="1:7" x14ac:dyDescent="0.2">
      <c r="E101" s="136"/>
    </row>
    <row r="102" spans="1:7" x14ac:dyDescent="0.2">
      <c r="E102" s="136"/>
    </row>
    <row r="103" spans="1:7" x14ac:dyDescent="0.2">
      <c r="E103" s="136"/>
    </row>
    <row r="104" spans="1:7" x14ac:dyDescent="0.2">
      <c r="E104" s="136"/>
    </row>
    <row r="105" spans="1:7" x14ac:dyDescent="0.2">
      <c r="E105" s="136"/>
    </row>
    <row r="106" spans="1:7" x14ac:dyDescent="0.2">
      <c r="A106" s="176"/>
      <c r="B106" s="176"/>
      <c r="C106" s="176"/>
      <c r="D106" s="176"/>
      <c r="E106" s="176"/>
      <c r="F106" s="176"/>
      <c r="G106" s="176"/>
    </row>
    <row r="107" spans="1:7" x14ac:dyDescent="0.2">
      <c r="A107" s="176"/>
      <c r="B107" s="176"/>
      <c r="C107" s="176"/>
      <c r="D107" s="176"/>
      <c r="E107" s="176"/>
      <c r="F107" s="176"/>
      <c r="G107" s="176"/>
    </row>
    <row r="108" spans="1:7" x14ac:dyDescent="0.2">
      <c r="A108" s="176"/>
      <c r="B108" s="176"/>
      <c r="C108" s="176"/>
      <c r="D108" s="176"/>
      <c r="E108" s="176"/>
      <c r="F108" s="176"/>
      <c r="G108" s="176"/>
    </row>
    <row r="109" spans="1:7" x14ac:dyDescent="0.2">
      <c r="A109" s="176"/>
      <c r="B109" s="176"/>
      <c r="C109" s="176"/>
      <c r="D109" s="176"/>
      <c r="E109" s="176"/>
      <c r="F109" s="176"/>
      <c r="G109" s="176"/>
    </row>
    <row r="110" spans="1:7" x14ac:dyDescent="0.2">
      <c r="E110" s="136"/>
    </row>
    <row r="111" spans="1:7" x14ac:dyDescent="0.2">
      <c r="E111" s="136"/>
    </row>
    <row r="112" spans="1:7" x14ac:dyDescent="0.2">
      <c r="E112" s="136"/>
    </row>
    <row r="113" spans="5:5" x14ac:dyDescent="0.2">
      <c r="E113" s="136"/>
    </row>
    <row r="114" spans="5:5" x14ac:dyDescent="0.2">
      <c r="E114" s="136"/>
    </row>
    <row r="115" spans="5:5" x14ac:dyDescent="0.2">
      <c r="E115" s="136"/>
    </row>
    <row r="116" spans="5:5" x14ac:dyDescent="0.2">
      <c r="E116" s="136"/>
    </row>
    <row r="117" spans="5:5" x14ac:dyDescent="0.2">
      <c r="E117" s="136"/>
    </row>
    <row r="118" spans="5:5" x14ac:dyDescent="0.2">
      <c r="E118" s="136"/>
    </row>
    <row r="119" spans="5:5" x14ac:dyDescent="0.2">
      <c r="E119" s="136"/>
    </row>
    <row r="120" spans="5:5" x14ac:dyDescent="0.2">
      <c r="E120" s="136"/>
    </row>
    <row r="121" spans="5:5" x14ac:dyDescent="0.2">
      <c r="E121" s="136"/>
    </row>
    <row r="122" spans="5:5" x14ac:dyDescent="0.2">
      <c r="E122" s="136"/>
    </row>
    <row r="123" spans="5:5" x14ac:dyDescent="0.2">
      <c r="E123" s="136"/>
    </row>
    <row r="124" spans="5:5" x14ac:dyDescent="0.2">
      <c r="E124" s="136"/>
    </row>
    <row r="125" spans="5:5" x14ac:dyDescent="0.2">
      <c r="E125" s="136"/>
    </row>
    <row r="126" spans="5:5" x14ac:dyDescent="0.2">
      <c r="E126" s="136"/>
    </row>
    <row r="127" spans="5:5" x14ac:dyDescent="0.2">
      <c r="E127" s="136"/>
    </row>
    <row r="128" spans="5:5" x14ac:dyDescent="0.2">
      <c r="E128" s="136"/>
    </row>
    <row r="129" spans="1:7" x14ac:dyDescent="0.2">
      <c r="E129" s="136"/>
    </row>
    <row r="130" spans="1:7" x14ac:dyDescent="0.2">
      <c r="E130" s="136"/>
    </row>
    <row r="131" spans="1:7" x14ac:dyDescent="0.2">
      <c r="E131" s="136"/>
    </row>
    <row r="132" spans="1:7" x14ac:dyDescent="0.2">
      <c r="E132" s="136"/>
    </row>
    <row r="133" spans="1:7" x14ac:dyDescent="0.2">
      <c r="E133" s="136"/>
    </row>
    <row r="134" spans="1:7" x14ac:dyDescent="0.2">
      <c r="E134" s="136"/>
    </row>
    <row r="135" spans="1:7" x14ac:dyDescent="0.2">
      <c r="E135" s="136"/>
    </row>
    <row r="136" spans="1:7" x14ac:dyDescent="0.2">
      <c r="E136" s="136"/>
    </row>
    <row r="137" spans="1:7" x14ac:dyDescent="0.2">
      <c r="E137" s="136"/>
    </row>
    <row r="138" spans="1:7" x14ac:dyDescent="0.2">
      <c r="E138" s="136"/>
    </row>
    <row r="139" spans="1:7" x14ac:dyDescent="0.2">
      <c r="E139" s="136"/>
    </row>
    <row r="140" spans="1:7" x14ac:dyDescent="0.2">
      <c r="E140" s="136"/>
    </row>
    <row r="141" spans="1:7" x14ac:dyDescent="0.2">
      <c r="A141" s="177"/>
      <c r="B141" s="177"/>
    </row>
    <row r="142" spans="1:7" x14ac:dyDescent="0.2">
      <c r="A142" s="176"/>
      <c r="B142" s="176"/>
      <c r="C142" s="179"/>
      <c r="D142" s="179"/>
      <c r="E142" s="180"/>
      <c r="F142" s="179"/>
      <c r="G142" s="181"/>
    </row>
    <row r="143" spans="1:7" x14ac:dyDescent="0.2">
      <c r="A143" s="182"/>
      <c r="B143" s="182"/>
      <c r="C143" s="176"/>
      <c r="D143" s="176"/>
      <c r="E143" s="183"/>
      <c r="F143" s="176"/>
      <c r="G143" s="176"/>
    </row>
    <row r="144" spans="1:7" x14ac:dyDescent="0.2">
      <c r="A144" s="176"/>
      <c r="B144" s="176"/>
      <c r="C144" s="176"/>
      <c r="D144" s="176"/>
      <c r="E144" s="183"/>
      <c r="F144" s="176"/>
      <c r="G144" s="176"/>
    </row>
    <row r="145" spans="1:7" x14ac:dyDescent="0.2">
      <c r="A145" s="176"/>
      <c r="B145" s="176"/>
      <c r="C145" s="176"/>
      <c r="D145" s="176"/>
      <c r="E145" s="183"/>
      <c r="F145" s="176"/>
      <c r="G145" s="176"/>
    </row>
    <row r="146" spans="1:7" x14ac:dyDescent="0.2">
      <c r="A146" s="176"/>
      <c r="B146" s="176"/>
      <c r="C146" s="176"/>
      <c r="D146" s="176"/>
      <c r="E146" s="183"/>
      <c r="F146" s="176"/>
      <c r="G146" s="176"/>
    </row>
    <row r="147" spans="1:7" x14ac:dyDescent="0.2">
      <c r="A147" s="176"/>
      <c r="B147" s="176"/>
      <c r="C147" s="176"/>
      <c r="D147" s="176"/>
      <c r="E147" s="183"/>
      <c r="F147" s="176"/>
      <c r="G147" s="176"/>
    </row>
    <row r="148" spans="1:7" x14ac:dyDescent="0.2">
      <c r="A148" s="176"/>
      <c r="B148" s="176"/>
      <c r="C148" s="176"/>
      <c r="D148" s="176"/>
      <c r="E148" s="183"/>
      <c r="F148" s="176"/>
      <c r="G148" s="176"/>
    </row>
    <row r="149" spans="1:7" x14ac:dyDescent="0.2">
      <c r="A149" s="176"/>
      <c r="B149" s="176"/>
      <c r="C149" s="176"/>
      <c r="D149" s="176"/>
      <c r="E149" s="183"/>
      <c r="F149" s="176"/>
      <c r="G149" s="176"/>
    </row>
    <row r="150" spans="1:7" x14ac:dyDescent="0.2">
      <c r="A150" s="176"/>
      <c r="B150" s="176"/>
      <c r="C150" s="176"/>
      <c r="D150" s="176"/>
      <c r="E150" s="183"/>
      <c r="F150" s="176"/>
      <c r="G150" s="176"/>
    </row>
    <row r="151" spans="1:7" x14ac:dyDescent="0.2">
      <c r="A151" s="176"/>
      <c r="B151" s="176"/>
      <c r="C151" s="176"/>
      <c r="D151" s="176"/>
      <c r="E151" s="183"/>
      <c r="F151" s="176"/>
      <c r="G151" s="176"/>
    </row>
    <row r="152" spans="1:7" x14ac:dyDescent="0.2">
      <c r="A152" s="176"/>
      <c r="B152" s="176"/>
      <c r="C152" s="176"/>
      <c r="D152" s="176"/>
      <c r="E152" s="183"/>
      <c r="F152" s="176"/>
      <c r="G152" s="176"/>
    </row>
    <row r="153" spans="1:7" x14ac:dyDescent="0.2">
      <c r="A153" s="176"/>
      <c r="B153" s="176"/>
      <c r="C153" s="176"/>
      <c r="D153" s="176"/>
      <c r="E153" s="183"/>
      <c r="F153" s="176"/>
      <c r="G153" s="176"/>
    </row>
    <row r="154" spans="1:7" x14ac:dyDescent="0.2">
      <c r="A154" s="176"/>
      <c r="B154" s="176"/>
      <c r="C154" s="176"/>
      <c r="D154" s="176"/>
      <c r="E154" s="183"/>
      <c r="F154" s="176"/>
      <c r="G154" s="176"/>
    </row>
    <row r="155" spans="1:7" x14ac:dyDescent="0.2">
      <c r="A155" s="176"/>
      <c r="B155" s="176"/>
      <c r="C155" s="176"/>
      <c r="D155" s="176"/>
      <c r="E155" s="183"/>
      <c r="F155" s="176"/>
      <c r="G155" s="176"/>
    </row>
  </sheetData>
  <sheetProtection algorithmName="SHA-512" hashValue="mmvfyDkLiMDdJ2uFNRtu35OQiGIsj1mu8RpFD8D8bFXOOlhlBQ/ZZ59Bmy9ybt5S6Z3wPr3RuW7B0DXpt8RV/w==" saltValue="4aTYmtKS0yvsGZp18eTtLg==" spinCount="100000" sheet="1" objects="1" scenarios="1"/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Trlifaj</dc:creator>
  <cp:lastModifiedBy>Jirka</cp:lastModifiedBy>
  <cp:lastPrinted>2017-05-02T08:38:55Z</cp:lastPrinted>
  <dcterms:created xsi:type="dcterms:W3CDTF">2017-04-28T12:16:15Z</dcterms:created>
  <dcterms:modified xsi:type="dcterms:W3CDTF">2017-05-03T11:47:38Z</dcterms:modified>
</cp:coreProperties>
</file>